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20730" windowHeight="11760" activeTab="4"/>
  </bookViews>
  <sheets>
    <sheet name="startovka" sheetId="1" r:id="rId1"/>
    <sheet name="PÚ" sheetId="2" r:id="rId2"/>
    <sheet name="dvojice " sheetId="3" r:id="rId3"/>
    <sheet name="výpočty" sheetId="4" r:id="rId4"/>
    <sheet name="výsledky" sheetId="5" r:id="rId5"/>
  </sheets>
  <definedNames>
    <definedName name="_xlnm.Print_Titles" localSheetId="2">'dvojice '!$1:$3</definedName>
    <definedName name="_xlnm.Print_Titles" localSheetId="1">PÚ!$1:$3</definedName>
    <definedName name="_xlnm.Print_Titles" localSheetId="0">startovka!$1:$3</definedName>
    <definedName name="_xlnm.Print_Titles" localSheetId="4">výsledky!$1:$3</definedName>
  </definedNames>
  <calcPr calcId="145621"/>
</workbook>
</file>

<file path=xl/calcChain.xml><?xml version="1.0" encoding="utf-8"?>
<calcChain xmlns="http://schemas.openxmlformats.org/spreadsheetml/2006/main">
  <c r="B34" i="2" l="1"/>
  <c r="M34" i="4" s="1"/>
  <c r="B36" i="2"/>
  <c r="N36" i="4" s="1"/>
  <c r="B1" i="5"/>
  <c r="A2" i="3"/>
  <c r="A2" i="2"/>
  <c r="G44" i="5"/>
  <c r="H44" i="5"/>
  <c r="G46" i="5"/>
  <c r="H46" i="5"/>
  <c r="G48" i="5"/>
  <c r="H48" i="5"/>
  <c r="G50" i="5"/>
  <c r="H50" i="5"/>
  <c r="G52" i="5"/>
  <c r="H52" i="5"/>
  <c r="G54" i="5"/>
  <c r="H54" i="5"/>
  <c r="G56" i="5"/>
  <c r="H56" i="5"/>
  <c r="G58" i="5"/>
  <c r="H58" i="5"/>
  <c r="G60" i="5"/>
  <c r="H60" i="5"/>
  <c r="G62" i="5"/>
  <c r="H62" i="5"/>
  <c r="G64" i="5"/>
  <c r="H64" i="5"/>
  <c r="G66" i="5"/>
  <c r="H66" i="5"/>
  <c r="G68" i="5"/>
  <c r="H68" i="5"/>
  <c r="G70" i="5"/>
  <c r="H70" i="5"/>
  <c r="G72" i="5"/>
  <c r="H72" i="5"/>
  <c r="G74" i="5"/>
  <c r="H74" i="5"/>
  <c r="G76" i="5"/>
  <c r="H76" i="5"/>
  <c r="G78" i="5"/>
  <c r="H78" i="5"/>
  <c r="G80" i="5"/>
  <c r="H80" i="5"/>
  <c r="G82" i="5"/>
  <c r="H82" i="5"/>
  <c r="E44" i="5"/>
  <c r="F44" i="5"/>
  <c r="E45" i="5"/>
  <c r="F45" i="5"/>
  <c r="E46" i="5"/>
  <c r="F46" i="5"/>
  <c r="E47" i="5"/>
  <c r="F47" i="5"/>
  <c r="E48" i="5"/>
  <c r="F48" i="5"/>
  <c r="E49" i="5"/>
  <c r="F49" i="5"/>
  <c r="E50" i="5"/>
  <c r="F50" i="5"/>
  <c r="E51" i="5"/>
  <c r="F51" i="5"/>
  <c r="E52" i="5"/>
  <c r="F52" i="5"/>
  <c r="E53" i="5"/>
  <c r="F53" i="5"/>
  <c r="E54" i="5"/>
  <c r="F54" i="5"/>
  <c r="E55" i="5"/>
  <c r="F55" i="5"/>
  <c r="E56" i="5"/>
  <c r="F56" i="5"/>
  <c r="E57" i="5"/>
  <c r="F57" i="5"/>
  <c r="E58" i="5"/>
  <c r="F58" i="5"/>
  <c r="E59" i="5"/>
  <c r="F59" i="5"/>
  <c r="E60" i="5"/>
  <c r="F60" i="5"/>
  <c r="E61" i="5"/>
  <c r="F61" i="5"/>
  <c r="E62" i="5"/>
  <c r="F62" i="5"/>
  <c r="E63" i="5"/>
  <c r="F63" i="5"/>
  <c r="E64" i="5"/>
  <c r="F64" i="5"/>
  <c r="E65" i="5"/>
  <c r="F65" i="5"/>
  <c r="E66" i="5"/>
  <c r="F66" i="5"/>
  <c r="E67" i="5"/>
  <c r="F67" i="5"/>
  <c r="E68" i="5"/>
  <c r="F68" i="5"/>
  <c r="E69" i="5"/>
  <c r="F69" i="5"/>
  <c r="E70" i="5"/>
  <c r="F70" i="5"/>
  <c r="E71" i="5"/>
  <c r="F71" i="5"/>
  <c r="E72" i="5"/>
  <c r="F72" i="5"/>
  <c r="E73" i="5"/>
  <c r="F73" i="5"/>
  <c r="E74" i="5"/>
  <c r="F74" i="5"/>
  <c r="E75" i="5"/>
  <c r="F75" i="5"/>
  <c r="E76" i="5"/>
  <c r="F76" i="5"/>
  <c r="E77" i="5"/>
  <c r="F77" i="5"/>
  <c r="E78" i="5"/>
  <c r="F78" i="5"/>
  <c r="E79" i="5"/>
  <c r="F79" i="5"/>
  <c r="E80" i="5"/>
  <c r="F80" i="5"/>
  <c r="E81" i="5"/>
  <c r="F81" i="5"/>
  <c r="E82" i="5"/>
  <c r="F82" i="5"/>
  <c r="E83" i="5"/>
  <c r="F83" i="5"/>
  <c r="D44" i="5"/>
  <c r="D46" i="5"/>
  <c r="D48" i="5"/>
  <c r="D50" i="5"/>
  <c r="D52" i="5"/>
  <c r="D54" i="5"/>
  <c r="D56" i="5"/>
  <c r="D58" i="5"/>
  <c r="D60" i="5"/>
  <c r="D62" i="5"/>
  <c r="D64" i="5"/>
  <c r="D66" i="5"/>
  <c r="D68" i="5"/>
  <c r="D70" i="5"/>
  <c r="D72" i="5"/>
  <c r="D74" i="5"/>
  <c r="D76" i="5"/>
  <c r="D78" i="5"/>
  <c r="D80" i="5"/>
  <c r="D82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B44" i="5"/>
  <c r="B46" i="5"/>
  <c r="B48" i="5"/>
  <c r="B50" i="5"/>
  <c r="B52" i="5"/>
  <c r="B54" i="5"/>
  <c r="B56" i="5"/>
  <c r="B58" i="5"/>
  <c r="B60" i="5"/>
  <c r="B62" i="5"/>
  <c r="B64" i="5"/>
  <c r="B66" i="5"/>
  <c r="B68" i="5"/>
  <c r="B70" i="5"/>
  <c r="B72" i="5"/>
  <c r="B74" i="5"/>
  <c r="B76" i="5"/>
  <c r="B78" i="5"/>
  <c r="B80" i="5"/>
  <c r="B82" i="5"/>
  <c r="C83" i="5"/>
  <c r="A82" i="5"/>
  <c r="A80" i="5"/>
  <c r="A78" i="5"/>
  <c r="A76" i="5"/>
  <c r="A74" i="5"/>
  <c r="A72" i="5"/>
  <c r="A70" i="5"/>
  <c r="A68" i="5"/>
  <c r="A66" i="5"/>
  <c r="A64" i="5"/>
  <c r="A62" i="5"/>
  <c r="A60" i="5"/>
  <c r="A58" i="5"/>
  <c r="A56" i="5"/>
  <c r="A54" i="5"/>
  <c r="A52" i="5"/>
  <c r="A50" i="5"/>
  <c r="A48" i="5"/>
  <c r="A46" i="5"/>
  <c r="A44" i="5"/>
  <c r="V42" i="3"/>
  <c r="I15" i="1"/>
  <c r="I17" i="1"/>
  <c r="I19" i="1"/>
  <c r="I21" i="1"/>
  <c r="I23" i="1"/>
  <c r="I25" i="1"/>
  <c r="I27" i="1"/>
  <c r="I29" i="1"/>
  <c r="I31" i="1"/>
  <c r="I33" i="1"/>
  <c r="I35" i="1"/>
  <c r="I37" i="1"/>
  <c r="I39" i="1"/>
  <c r="I41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7" i="1"/>
  <c r="I9" i="1"/>
  <c r="I11" i="1"/>
  <c r="I13" i="1"/>
  <c r="G44" i="1"/>
  <c r="H44" i="1"/>
  <c r="G46" i="1"/>
  <c r="H46" i="1"/>
  <c r="G48" i="1"/>
  <c r="H48" i="1"/>
  <c r="G50" i="1"/>
  <c r="H50" i="1"/>
  <c r="G52" i="1"/>
  <c r="H52" i="1"/>
  <c r="G54" i="1"/>
  <c r="H54" i="1"/>
  <c r="G56" i="1"/>
  <c r="H56" i="1"/>
  <c r="G58" i="1"/>
  <c r="H58" i="1"/>
  <c r="G60" i="1"/>
  <c r="H60" i="1"/>
  <c r="G62" i="1"/>
  <c r="H62" i="1"/>
  <c r="G64" i="1"/>
  <c r="H64" i="1"/>
  <c r="G66" i="1"/>
  <c r="H66" i="1"/>
  <c r="G68" i="1"/>
  <c r="H68" i="1"/>
  <c r="G70" i="1"/>
  <c r="H70" i="1"/>
  <c r="G72" i="1"/>
  <c r="H72" i="1"/>
  <c r="G74" i="1"/>
  <c r="H74" i="1"/>
  <c r="G76" i="1"/>
  <c r="H76" i="1"/>
  <c r="G78" i="1"/>
  <c r="H78" i="1"/>
  <c r="G80" i="1"/>
  <c r="H80" i="1"/>
  <c r="G82" i="1"/>
  <c r="H82" i="1"/>
  <c r="E44" i="1"/>
  <c r="F44" i="1"/>
  <c r="E45" i="1"/>
  <c r="F45" i="1"/>
  <c r="G45" i="1" s="1"/>
  <c r="E46" i="1"/>
  <c r="F46" i="1"/>
  <c r="E47" i="1"/>
  <c r="F47" i="1"/>
  <c r="G47" i="1" s="1"/>
  <c r="E48" i="1"/>
  <c r="F48" i="1"/>
  <c r="E49" i="1"/>
  <c r="F49" i="1"/>
  <c r="G49" i="1" s="1"/>
  <c r="E50" i="1"/>
  <c r="F50" i="1"/>
  <c r="E51" i="1"/>
  <c r="F51" i="1"/>
  <c r="G51" i="1" s="1"/>
  <c r="E52" i="1"/>
  <c r="F52" i="1"/>
  <c r="E53" i="1"/>
  <c r="F53" i="1"/>
  <c r="G53" i="1" s="1"/>
  <c r="E54" i="1"/>
  <c r="F54" i="1"/>
  <c r="E55" i="1"/>
  <c r="F55" i="1"/>
  <c r="G55" i="1" s="1"/>
  <c r="E56" i="1"/>
  <c r="F56" i="1"/>
  <c r="E57" i="1"/>
  <c r="F57" i="1"/>
  <c r="G57" i="1" s="1"/>
  <c r="E58" i="1"/>
  <c r="F58" i="1"/>
  <c r="E59" i="1"/>
  <c r="F59" i="1"/>
  <c r="G59" i="1" s="1"/>
  <c r="E60" i="1"/>
  <c r="F60" i="1"/>
  <c r="E61" i="1"/>
  <c r="F61" i="1"/>
  <c r="G61" i="1" s="1"/>
  <c r="E62" i="1"/>
  <c r="F62" i="1"/>
  <c r="E63" i="1"/>
  <c r="F63" i="1"/>
  <c r="G63" i="1" s="1"/>
  <c r="E64" i="1"/>
  <c r="F64" i="1"/>
  <c r="E65" i="1"/>
  <c r="F65" i="1"/>
  <c r="G65" i="1" s="1"/>
  <c r="E66" i="1"/>
  <c r="F66" i="1"/>
  <c r="E67" i="1"/>
  <c r="F67" i="1"/>
  <c r="G67" i="1" s="1"/>
  <c r="E68" i="1"/>
  <c r="F68" i="1"/>
  <c r="E69" i="1"/>
  <c r="F69" i="1"/>
  <c r="G69" i="1" s="1"/>
  <c r="E70" i="1"/>
  <c r="F70" i="1"/>
  <c r="E71" i="1"/>
  <c r="F71" i="1"/>
  <c r="G71" i="1" s="1"/>
  <c r="E72" i="1"/>
  <c r="F72" i="1"/>
  <c r="E73" i="1"/>
  <c r="F73" i="1"/>
  <c r="G73" i="1" s="1"/>
  <c r="E74" i="1"/>
  <c r="F74" i="1"/>
  <c r="E75" i="1"/>
  <c r="F75" i="1"/>
  <c r="G75" i="1" s="1"/>
  <c r="E76" i="1"/>
  <c r="F76" i="1"/>
  <c r="E77" i="1"/>
  <c r="F77" i="1"/>
  <c r="G77" i="1" s="1"/>
  <c r="E78" i="1"/>
  <c r="F78" i="1"/>
  <c r="E79" i="1"/>
  <c r="F79" i="1"/>
  <c r="G79" i="1" s="1"/>
  <c r="E80" i="1"/>
  <c r="F80" i="1"/>
  <c r="E81" i="1"/>
  <c r="F81" i="1"/>
  <c r="G81" i="1" s="1"/>
  <c r="E82" i="1"/>
  <c r="F82" i="1"/>
  <c r="E83" i="1"/>
  <c r="F83" i="1"/>
  <c r="G83" i="1" s="1"/>
  <c r="D44" i="1"/>
  <c r="D46" i="1"/>
  <c r="D48" i="1"/>
  <c r="D50" i="1"/>
  <c r="D52" i="1"/>
  <c r="D54" i="1"/>
  <c r="D56" i="1"/>
  <c r="D58" i="1"/>
  <c r="D60" i="1"/>
  <c r="D62" i="1"/>
  <c r="D64" i="1"/>
  <c r="D66" i="1"/>
  <c r="D68" i="1"/>
  <c r="D70" i="1"/>
  <c r="D72" i="1"/>
  <c r="D74" i="1"/>
  <c r="D76" i="1"/>
  <c r="D78" i="1"/>
  <c r="D80" i="1"/>
  <c r="D82" i="1"/>
  <c r="C44" i="1"/>
  <c r="C45" i="1"/>
  <c r="D45" i="1" s="1"/>
  <c r="C46" i="1"/>
  <c r="C47" i="1"/>
  <c r="D47" i="1" s="1"/>
  <c r="C48" i="1"/>
  <c r="C49" i="1"/>
  <c r="D49" i="1" s="1"/>
  <c r="C50" i="1"/>
  <c r="C51" i="1"/>
  <c r="D51" i="1" s="1"/>
  <c r="C52" i="1"/>
  <c r="C53" i="1"/>
  <c r="D53" i="1" s="1"/>
  <c r="C54" i="1"/>
  <c r="C55" i="1"/>
  <c r="D55" i="1" s="1"/>
  <c r="C56" i="1"/>
  <c r="C57" i="1"/>
  <c r="D57" i="1" s="1"/>
  <c r="C58" i="1"/>
  <c r="C59" i="1"/>
  <c r="D59" i="1" s="1"/>
  <c r="C60" i="1"/>
  <c r="C61" i="1"/>
  <c r="D61" i="1" s="1"/>
  <c r="C62" i="1"/>
  <c r="C63" i="1"/>
  <c r="D63" i="1" s="1"/>
  <c r="C64" i="1"/>
  <c r="C65" i="1"/>
  <c r="D65" i="1" s="1"/>
  <c r="C66" i="1"/>
  <c r="C67" i="1"/>
  <c r="D67" i="1" s="1"/>
  <c r="C68" i="1"/>
  <c r="C69" i="1"/>
  <c r="D69" i="1" s="1"/>
  <c r="C70" i="1"/>
  <c r="C71" i="1"/>
  <c r="D71" i="1" s="1"/>
  <c r="C72" i="1"/>
  <c r="C73" i="1"/>
  <c r="D73" i="1" s="1"/>
  <c r="C74" i="1"/>
  <c r="C75" i="1"/>
  <c r="D75" i="1" s="1"/>
  <c r="C76" i="1"/>
  <c r="C77" i="1"/>
  <c r="D77" i="1" s="1"/>
  <c r="C78" i="1"/>
  <c r="C79" i="1"/>
  <c r="D79" i="1" s="1"/>
  <c r="C80" i="1"/>
  <c r="C81" i="1"/>
  <c r="D81" i="1" s="1"/>
  <c r="C82" i="1"/>
  <c r="C83" i="1"/>
  <c r="D83" i="1" s="1"/>
  <c r="I5" i="1"/>
  <c r="T42" i="4"/>
  <c r="U42" i="4"/>
  <c r="X42" i="4" s="1"/>
  <c r="G42" i="3"/>
  <c r="U42" i="3" s="1"/>
  <c r="G43" i="3"/>
  <c r="U43" i="3" s="1"/>
  <c r="B8" i="3"/>
  <c r="B10" i="3"/>
  <c r="U10" i="4" s="1"/>
  <c r="B12" i="3"/>
  <c r="B14" i="3"/>
  <c r="B16" i="3"/>
  <c r="B18" i="3"/>
  <c r="U18" i="4" s="1"/>
  <c r="B20" i="3"/>
  <c r="B22" i="3"/>
  <c r="B24" i="3"/>
  <c r="B26" i="3"/>
  <c r="U26" i="4" s="1"/>
  <c r="B28" i="3"/>
  <c r="B30" i="3"/>
  <c r="B32" i="3"/>
  <c r="B34" i="3"/>
  <c r="U34" i="4" s="1"/>
  <c r="X34" i="4" s="1"/>
  <c r="B36" i="3"/>
  <c r="B38" i="3"/>
  <c r="U38" i="4" s="1"/>
  <c r="X38" i="4" s="1"/>
  <c r="B40" i="3"/>
  <c r="B44" i="3"/>
  <c r="B46" i="3"/>
  <c r="V46" i="3" s="1"/>
  <c r="B48" i="3"/>
  <c r="V48" i="3" s="1"/>
  <c r="B50" i="3"/>
  <c r="V50" i="3" s="1"/>
  <c r="B52" i="3"/>
  <c r="B54" i="3"/>
  <c r="V54" i="3" s="1"/>
  <c r="B56" i="3"/>
  <c r="B58" i="3"/>
  <c r="V58" i="3" s="1"/>
  <c r="B60" i="3"/>
  <c r="U60" i="4" s="1"/>
  <c r="Z60" i="4" s="1"/>
  <c r="B62" i="3"/>
  <c r="V62" i="3" s="1"/>
  <c r="B64" i="3"/>
  <c r="B66" i="3"/>
  <c r="V66" i="3" s="1"/>
  <c r="B68" i="3"/>
  <c r="U68" i="4" s="1"/>
  <c r="Z68" i="4" s="1"/>
  <c r="B70" i="3"/>
  <c r="V70" i="3" s="1"/>
  <c r="B72" i="3"/>
  <c r="B74" i="3"/>
  <c r="V74" i="3" s="1"/>
  <c r="B76" i="3"/>
  <c r="U76" i="4" s="1"/>
  <c r="Z76" i="4" s="1"/>
  <c r="B78" i="3"/>
  <c r="V78" i="3" s="1"/>
  <c r="B80" i="3"/>
  <c r="B82" i="3"/>
  <c r="V82" i="3" s="1"/>
  <c r="M36" i="4"/>
  <c r="B18" i="4"/>
  <c r="B20" i="4"/>
  <c r="B22" i="4"/>
  <c r="B24" i="4"/>
  <c r="B26" i="4"/>
  <c r="B28" i="4"/>
  <c r="B30" i="4"/>
  <c r="B32" i="4"/>
  <c r="B34" i="4"/>
  <c r="B36" i="4"/>
  <c r="B38" i="4"/>
  <c r="B40" i="4"/>
  <c r="B42" i="4"/>
  <c r="A44" i="4"/>
  <c r="B44" i="4"/>
  <c r="K44" i="4" s="1"/>
  <c r="A46" i="4"/>
  <c r="B46" i="4"/>
  <c r="K46" i="4" s="1"/>
  <c r="A48" i="4"/>
  <c r="B48" i="4"/>
  <c r="K48" i="4" s="1"/>
  <c r="A50" i="4"/>
  <c r="B50" i="4"/>
  <c r="H50" i="4" s="1"/>
  <c r="A52" i="4"/>
  <c r="B52" i="4"/>
  <c r="D52" i="4" s="1"/>
  <c r="A54" i="4"/>
  <c r="B54" i="4"/>
  <c r="K54" i="4" s="1"/>
  <c r="A56" i="4"/>
  <c r="B56" i="4"/>
  <c r="K56" i="4" s="1"/>
  <c r="A58" i="4"/>
  <c r="B58" i="4"/>
  <c r="I58" i="4" s="1"/>
  <c r="A60" i="4"/>
  <c r="B60" i="4"/>
  <c r="D60" i="4" s="1"/>
  <c r="A62" i="4"/>
  <c r="B62" i="4"/>
  <c r="K62" i="4" s="1"/>
  <c r="A64" i="4"/>
  <c r="B64" i="4"/>
  <c r="K64" i="4" s="1"/>
  <c r="A66" i="4"/>
  <c r="B66" i="4"/>
  <c r="H66" i="4" s="1"/>
  <c r="A68" i="4"/>
  <c r="B68" i="4"/>
  <c r="D68" i="4" s="1"/>
  <c r="A70" i="4"/>
  <c r="B70" i="4"/>
  <c r="K70" i="4" s="1"/>
  <c r="A72" i="4"/>
  <c r="B72" i="4"/>
  <c r="K72" i="4" s="1"/>
  <c r="A74" i="4"/>
  <c r="B74" i="4"/>
  <c r="I74" i="4" s="1"/>
  <c r="A76" i="4"/>
  <c r="B76" i="4"/>
  <c r="D76" i="4" s="1"/>
  <c r="A78" i="4"/>
  <c r="B78" i="4"/>
  <c r="K78" i="4" s="1"/>
  <c r="A80" i="4"/>
  <c r="B80" i="4"/>
  <c r="K80" i="4" s="1"/>
  <c r="A82" i="4"/>
  <c r="B82" i="4"/>
  <c r="H82" i="4" s="1"/>
  <c r="B8" i="4"/>
  <c r="B10" i="4"/>
  <c r="B12" i="4"/>
  <c r="B14" i="4"/>
  <c r="B16" i="4"/>
  <c r="V43" i="4" l="1"/>
  <c r="N34" i="4"/>
  <c r="X76" i="4"/>
  <c r="X68" i="4"/>
  <c r="X60" i="4"/>
  <c r="G83" i="3"/>
  <c r="U83" i="3" s="1"/>
  <c r="G75" i="3"/>
  <c r="U75" i="3" s="1"/>
  <c r="G67" i="3"/>
  <c r="U67" i="3" s="1"/>
  <c r="G59" i="3"/>
  <c r="U59" i="3" s="1"/>
  <c r="G51" i="3"/>
  <c r="U51" i="3" s="1"/>
  <c r="G41" i="3"/>
  <c r="U41" i="3" s="1"/>
  <c r="G33" i="3"/>
  <c r="U33" i="3" s="1"/>
  <c r="G25" i="3"/>
  <c r="U25" i="3" s="1"/>
  <c r="G17" i="3"/>
  <c r="U17" i="3" s="1"/>
  <c r="G9" i="3"/>
  <c r="U9" i="3" s="1"/>
  <c r="U78" i="4"/>
  <c r="Z79" i="4" s="1"/>
  <c r="U70" i="4"/>
  <c r="U62" i="4"/>
  <c r="U54" i="4"/>
  <c r="U46" i="4"/>
  <c r="U36" i="4"/>
  <c r="U28" i="4"/>
  <c r="U20" i="4"/>
  <c r="U12" i="4"/>
  <c r="J80" i="4"/>
  <c r="J72" i="4"/>
  <c r="J64" i="4"/>
  <c r="J56" i="4"/>
  <c r="J48" i="4"/>
  <c r="G79" i="3"/>
  <c r="U79" i="3" s="1"/>
  <c r="G71" i="3"/>
  <c r="U71" i="3" s="1"/>
  <c r="G63" i="3"/>
  <c r="U63" i="3" s="1"/>
  <c r="G55" i="3"/>
  <c r="U55" i="3" s="1"/>
  <c r="G47" i="3"/>
  <c r="U47" i="3" s="1"/>
  <c r="G37" i="3"/>
  <c r="U37" i="3" s="1"/>
  <c r="G29" i="3"/>
  <c r="U29" i="3" s="1"/>
  <c r="G21" i="3"/>
  <c r="U21" i="3" s="1"/>
  <c r="G13" i="3"/>
  <c r="U13" i="3" s="1"/>
  <c r="U82" i="4"/>
  <c r="U74" i="4"/>
  <c r="Z75" i="4" s="1"/>
  <c r="U66" i="4"/>
  <c r="U58" i="4"/>
  <c r="U50" i="4"/>
  <c r="U40" i="4"/>
  <c r="X40" i="4" s="1"/>
  <c r="U32" i="4"/>
  <c r="X32" i="4" s="1"/>
  <c r="U24" i="4"/>
  <c r="U16" i="4"/>
  <c r="U8" i="4"/>
  <c r="J76" i="4"/>
  <c r="J68" i="4"/>
  <c r="J60" i="4"/>
  <c r="J52" i="4"/>
  <c r="J44" i="4"/>
  <c r="K76" i="4"/>
  <c r="K68" i="4"/>
  <c r="K60" i="4"/>
  <c r="K52" i="4"/>
  <c r="T80" i="4"/>
  <c r="G80" i="3"/>
  <c r="U80" i="3" s="1"/>
  <c r="T72" i="4"/>
  <c r="G72" i="3"/>
  <c r="U72" i="3" s="1"/>
  <c r="T64" i="4"/>
  <c r="G64" i="3"/>
  <c r="U64" i="3" s="1"/>
  <c r="T56" i="4"/>
  <c r="G56" i="3"/>
  <c r="U56" i="3" s="1"/>
  <c r="T52" i="4"/>
  <c r="G52" i="3"/>
  <c r="U52" i="3" s="1"/>
  <c r="T44" i="4"/>
  <c r="G44" i="3"/>
  <c r="U44" i="3" s="1"/>
  <c r="G30" i="3"/>
  <c r="U30" i="3" s="1"/>
  <c r="G22" i="3"/>
  <c r="U22" i="3" s="1"/>
  <c r="G14" i="3"/>
  <c r="U14" i="3" s="1"/>
  <c r="G81" i="3"/>
  <c r="U81" i="3" s="1"/>
  <c r="G77" i="3"/>
  <c r="U77" i="3" s="1"/>
  <c r="G73" i="3"/>
  <c r="U73" i="3" s="1"/>
  <c r="G69" i="3"/>
  <c r="U69" i="3" s="1"/>
  <c r="G65" i="3"/>
  <c r="U65" i="3" s="1"/>
  <c r="G61" i="3"/>
  <c r="U61" i="3" s="1"/>
  <c r="G57" i="3"/>
  <c r="U57" i="3" s="1"/>
  <c r="G53" i="3"/>
  <c r="U53" i="3" s="1"/>
  <c r="G49" i="3"/>
  <c r="U49" i="3" s="1"/>
  <c r="G45" i="3"/>
  <c r="U45" i="3" s="1"/>
  <c r="G39" i="3"/>
  <c r="U39" i="3" s="1"/>
  <c r="G35" i="3"/>
  <c r="U35" i="3" s="1"/>
  <c r="V35" i="4" s="1"/>
  <c r="G31" i="3"/>
  <c r="U31" i="3" s="1"/>
  <c r="G27" i="3"/>
  <c r="U27" i="3" s="1"/>
  <c r="V27" i="4" s="1"/>
  <c r="G23" i="3"/>
  <c r="U23" i="3" s="1"/>
  <c r="G19" i="3"/>
  <c r="U19" i="3" s="1"/>
  <c r="V19" i="4" s="1"/>
  <c r="G15" i="3"/>
  <c r="U15" i="3" s="1"/>
  <c r="G11" i="3"/>
  <c r="U11" i="3" s="1"/>
  <c r="V11" i="4" s="1"/>
  <c r="U80" i="4"/>
  <c r="U72" i="4"/>
  <c r="V72" i="4" s="1"/>
  <c r="W72" i="4" s="1"/>
  <c r="U64" i="4"/>
  <c r="U56" i="4"/>
  <c r="U52" i="4"/>
  <c r="V52" i="4" s="1"/>
  <c r="W52" i="4" s="1"/>
  <c r="U48" i="4"/>
  <c r="V48" i="4" s="1"/>
  <c r="W48" i="4" s="1"/>
  <c r="U44" i="4"/>
  <c r="U30" i="4"/>
  <c r="U22" i="4"/>
  <c r="U14" i="4"/>
  <c r="V80" i="3"/>
  <c r="V72" i="3"/>
  <c r="V64" i="3"/>
  <c r="V56" i="3"/>
  <c r="T76" i="4"/>
  <c r="G76" i="3"/>
  <c r="U76" i="3" s="1"/>
  <c r="T68" i="4"/>
  <c r="G68" i="3"/>
  <c r="U68" i="3" s="1"/>
  <c r="T60" i="4"/>
  <c r="G60" i="3"/>
  <c r="U60" i="3" s="1"/>
  <c r="T48" i="4"/>
  <c r="G48" i="3"/>
  <c r="U48" i="3" s="1"/>
  <c r="G38" i="3"/>
  <c r="U38" i="3" s="1"/>
  <c r="G34" i="3"/>
  <c r="U34" i="3" s="1"/>
  <c r="G26" i="3"/>
  <c r="U26" i="3" s="1"/>
  <c r="V26" i="4" s="1"/>
  <c r="W26" i="4" s="1"/>
  <c r="G18" i="3"/>
  <c r="U18" i="3" s="1"/>
  <c r="V18" i="4" s="1"/>
  <c r="W18" i="4" s="1"/>
  <c r="G10" i="3"/>
  <c r="U10" i="3" s="1"/>
  <c r="V10" i="4" s="1"/>
  <c r="W10" i="4" s="1"/>
  <c r="V76" i="3"/>
  <c r="V68" i="3"/>
  <c r="V60" i="3"/>
  <c r="V52" i="3"/>
  <c r="V44" i="3"/>
  <c r="G82" i="3"/>
  <c r="U82" i="3" s="1"/>
  <c r="G78" i="3"/>
  <c r="U78" i="3" s="1"/>
  <c r="G74" i="3"/>
  <c r="U74" i="3" s="1"/>
  <c r="G70" i="3"/>
  <c r="U70" i="3" s="1"/>
  <c r="G66" i="3"/>
  <c r="U66" i="3" s="1"/>
  <c r="G62" i="3"/>
  <c r="U62" i="3" s="1"/>
  <c r="G58" i="3"/>
  <c r="U58" i="3" s="1"/>
  <c r="G54" i="3"/>
  <c r="U54" i="3" s="1"/>
  <c r="G50" i="3"/>
  <c r="U50" i="3" s="1"/>
  <c r="G46" i="3"/>
  <c r="U46" i="3" s="1"/>
  <c r="G40" i="3"/>
  <c r="G36" i="3"/>
  <c r="G32" i="3"/>
  <c r="G28" i="3"/>
  <c r="G24" i="3"/>
  <c r="G20" i="3"/>
  <c r="G16" i="3"/>
  <c r="G12" i="3"/>
  <c r="G8" i="3"/>
  <c r="T82" i="4"/>
  <c r="T78" i="4"/>
  <c r="T74" i="4"/>
  <c r="T70" i="4"/>
  <c r="T66" i="4"/>
  <c r="T62" i="4"/>
  <c r="T58" i="4"/>
  <c r="T54" i="4"/>
  <c r="T50" i="4"/>
  <c r="T46" i="4"/>
  <c r="J82" i="4"/>
  <c r="J78" i="4"/>
  <c r="J74" i="4"/>
  <c r="J70" i="4"/>
  <c r="J66" i="4"/>
  <c r="J62" i="4"/>
  <c r="J58" i="4"/>
  <c r="J54" i="4"/>
  <c r="J50" i="4"/>
  <c r="J46" i="4"/>
  <c r="K82" i="4"/>
  <c r="K74" i="4"/>
  <c r="K66" i="4"/>
  <c r="K58" i="4"/>
  <c r="K50" i="4"/>
  <c r="H74" i="4"/>
  <c r="H58" i="4"/>
  <c r="I82" i="4"/>
  <c r="I66" i="4"/>
  <c r="I50" i="4"/>
  <c r="V44" i="4"/>
  <c r="W44" i="4" s="1"/>
  <c r="V39" i="4"/>
  <c r="W39" i="4" s="1"/>
  <c r="V34" i="4"/>
  <c r="W34" i="4" s="1"/>
  <c r="G82" i="4"/>
  <c r="F82" i="4"/>
  <c r="F83" i="4"/>
  <c r="C83" i="4"/>
  <c r="D82" i="4"/>
  <c r="E82" i="4"/>
  <c r="E83" i="4"/>
  <c r="C82" i="4"/>
  <c r="F80" i="4"/>
  <c r="F81" i="4"/>
  <c r="C81" i="4"/>
  <c r="I80" i="4"/>
  <c r="H80" i="4"/>
  <c r="G80" i="4"/>
  <c r="E80" i="4"/>
  <c r="E81" i="4"/>
  <c r="C80" i="4"/>
  <c r="G78" i="4"/>
  <c r="F78" i="4"/>
  <c r="F79" i="4"/>
  <c r="C79" i="4"/>
  <c r="D78" i="4"/>
  <c r="E78" i="4"/>
  <c r="E79" i="4"/>
  <c r="C78" i="4"/>
  <c r="F76" i="4"/>
  <c r="F77" i="4"/>
  <c r="C77" i="4"/>
  <c r="I76" i="4"/>
  <c r="H76" i="4"/>
  <c r="G76" i="4"/>
  <c r="E76" i="4"/>
  <c r="E77" i="4"/>
  <c r="C76" i="4"/>
  <c r="G74" i="4"/>
  <c r="F74" i="4"/>
  <c r="F75" i="4"/>
  <c r="C75" i="4"/>
  <c r="D74" i="4"/>
  <c r="E74" i="4"/>
  <c r="E75" i="4"/>
  <c r="C74" i="4"/>
  <c r="F72" i="4"/>
  <c r="F73" i="4"/>
  <c r="C73" i="4"/>
  <c r="I72" i="4"/>
  <c r="H72" i="4"/>
  <c r="G72" i="4"/>
  <c r="E72" i="4"/>
  <c r="E73" i="4"/>
  <c r="C72" i="4"/>
  <c r="G70" i="4"/>
  <c r="F70" i="4"/>
  <c r="F71" i="4"/>
  <c r="C71" i="4"/>
  <c r="D70" i="4"/>
  <c r="E70" i="4"/>
  <c r="E71" i="4"/>
  <c r="C70" i="4"/>
  <c r="F68" i="4"/>
  <c r="F69" i="4"/>
  <c r="C69" i="4"/>
  <c r="I68" i="4"/>
  <c r="H68" i="4"/>
  <c r="G68" i="4"/>
  <c r="E68" i="4"/>
  <c r="E69" i="4"/>
  <c r="C68" i="4"/>
  <c r="G66" i="4"/>
  <c r="F66" i="4"/>
  <c r="F67" i="4"/>
  <c r="C67" i="4"/>
  <c r="D66" i="4"/>
  <c r="E66" i="4"/>
  <c r="E67" i="4"/>
  <c r="C66" i="4"/>
  <c r="F64" i="4"/>
  <c r="F65" i="4"/>
  <c r="C65" i="4"/>
  <c r="I64" i="4"/>
  <c r="H64" i="4"/>
  <c r="G64" i="4"/>
  <c r="E64" i="4"/>
  <c r="E65" i="4"/>
  <c r="C64" i="4"/>
  <c r="G62" i="4"/>
  <c r="F62" i="4"/>
  <c r="F63" i="4"/>
  <c r="C63" i="4"/>
  <c r="D62" i="4"/>
  <c r="E62" i="4"/>
  <c r="E63" i="4"/>
  <c r="C62" i="4"/>
  <c r="F60" i="4"/>
  <c r="F61" i="4"/>
  <c r="C61" i="4"/>
  <c r="I60" i="4"/>
  <c r="H60" i="4"/>
  <c r="G60" i="4"/>
  <c r="E60" i="4"/>
  <c r="E61" i="4"/>
  <c r="C60" i="4"/>
  <c r="G58" i="4"/>
  <c r="F58" i="4"/>
  <c r="F59" i="4"/>
  <c r="C59" i="4"/>
  <c r="D58" i="4"/>
  <c r="E58" i="4"/>
  <c r="E59" i="4"/>
  <c r="C58" i="4"/>
  <c r="F56" i="4"/>
  <c r="F57" i="4"/>
  <c r="C57" i="4"/>
  <c r="I56" i="4"/>
  <c r="H56" i="4"/>
  <c r="G56" i="4"/>
  <c r="E56" i="4"/>
  <c r="E57" i="4"/>
  <c r="C56" i="4"/>
  <c r="G54" i="4"/>
  <c r="F54" i="4"/>
  <c r="F55" i="4"/>
  <c r="C55" i="4"/>
  <c r="D54" i="4"/>
  <c r="E54" i="4"/>
  <c r="E55" i="4"/>
  <c r="C54" i="4"/>
  <c r="F52" i="4"/>
  <c r="F53" i="4"/>
  <c r="C53" i="4"/>
  <c r="I52" i="4"/>
  <c r="H52" i="4"/>
  <c r="G52" i="4"/>
  <c r="E52" i="4"/>
  <c r="E53" i="4"/>
  <c r="C52" i="4"/>
  <c r="G50" i="4"/>
  <c r="F50" i="4"/>
  <c r="F51" i="4"/>
  <c r="C51" i="4"/>
  <c r="D50" i="4"/>
  <c r="E50" i="4"/>
  <c r="E51" i="4"/>
  <c r="C50" i="4"/>
  <c r="F48" i="4"/>
  <c r="F49" i="4"/>
  <c r="C49" i="4"/>
  <c r="I48" i="4"/>
  <c r="H48" i="4"/>
  <c r="G48" i="4"/>
  <c r="E48" i="4"/>
  <c r="E49" i="4"/>
  <c r="C48" i="4"/>
  <c r="D48" i="4"/>
  <c r="G46" i="4"/>
  <c r="F46" i="4"/>
  <c r="F47" i="4"/>
  <c r="C47" i="4"/>
  <c r="D46" i="4"/>
  <c r="E46" i="4"/>
  <c r="E47" i="4"/>
  <c r="C46" i="4"/>
  <c r="F44" i="4"/>
  <c r="F45" i="4"/>
  <c r="C45" i="4"/>
  <c r="I44" i="4"/>
  <c r="H44" i="4"/>
  <c r="G44" i="4"/>
  <c r="E44" i="4"/>
  <c r="E45" i="4"/>
  <c r="C44" i="4"/>
  <c r="D44" i="4"/>
  <c r="V79" i="4"/>
  <c r="W79" i="4" s="1"/>
  <c r="V77" i="4"/>
  <c r="W77" i="4" s="1"/>
  <c r="V69" i="4"/>
  <c r="W69" i="4" s="1"/>
  <c r="V65" i="4"/>
  <c r="W65" i="4" s="1"/>
  <c r="V63" i="4"/>
  <c r="W63" i="4" s="1"/>
  <c r="V61" i="4"/>
  <c r="W61" i="4" s="1"/>
  <c r="V59" i="4"/>
  <c r="W59" i="4" s="1"/>
  <c r="V57" i="4"/>
  <c r="W57" i="4" s="1"/>
  <c r="V47" i="4"/>
  <c r="W47" i="4" s="1"/>
  <c r="V45" i="4"/>
  <c r="W45" i="4" s="1"/>
  <c r="V33" i="4"/>
  <c r="W33" i="4" s="1"/>
  <c r="Z81" i="4"/>
  <c r="Z77" i="4"/>
  <c r="Z69" i="4"/>
  <c r="Z61" i="4"/>
  <c r="Z45" i="4"/>
  <c r="V42" i="4"/>
  <c r="V38" i="4"/>
  <c r="Z38" i="4" s="1"/>
  <c r="V76" i="4"/>
  <c r="W76" i="4" s="1"/>
  <c r="V74" i="4"/>
  <c r="W74" i="4" s="1"/>
  <c r="V68" i="4"/>
  <c r="W68" i="4" s="1"/>
  <c r="V62" i="4"/>
  <c r="W62" i="4" s="1"/>
  <c r="V60" i="4"/>
  <c r="W60" i="4" s="1"/>
  <c r="V58" i="4"/>
  <c r="W58" i="4" s="1"/>
  <c r="V56" i="4"/>
  <c r="W56" i="4" s="1"/>
  <c r="V31" i="4"/>
  <c r="W31" i="4" s="1"/>
  <c r="Z67" i="4"/>
  <c r="Z63" i="4"/>
  <c r="Z59" i="4"/>
  <c r="H78" i="4"/>
  <c r="H70" i="4"/>
  <c r="H62" i="4"/>
  <c r="H54" i="4"/>
  <c r="H46" i="4"/>
  <c r="I78" i="4"/>
  <c r="I70" i="4"/>
  <c r="I62" i="4"/>
  <c r="I54" i="4"/>
  <c r="I46" i="4"/>
  <c r="D80" i="4"/>
  <c r="D72" i="4"/>
  <c r="D64" i="4"/>
  <c r="D56" i="4"/>
  <c r="W43" i="4"/>
  <c r="Z43" i="4"/>
  <c r="Z42" i="4"/>
  <c r="W42" i="4"/>
  <c r="V25" i="4" l="1"/>
  <c r="W25" i="4" s="1"/>
  <c r="V29" i="4"/>
  <c r="W29" i="4" s="1"/>
  <c r="Z52" i="4"/>
  <c r="X52" i="4"/>
  <c r="Z80" i="4"/>
  <c r="X80" i="4"/>
  <c r="Z50" i="4"/>
  <c r="X50" i="4"/>
  <c r="Z82" i="4"/>
  <c r="X82" i="4"/>
  <c r="Z54" i="4"/>
  <c r="X54" i="4"/>
  <c r="V14" i="4"/>
  <c r="W14" i="4" s="1"/>
  <c r="Z48" i="4"/>
  <c r="X48" i="4"/>
  <c r="Z72" i="4"/>
  <c r="X72" i="4"/>
  <c r="Z74" i="4"/>
  <c r="X74" i="4"/>
  <c r="Z46" i="4"/>
  <c r="X46" i="4"/>
  <c r="Z78" i="4"/>
  <c r="X78" i="4"/>
  <c r="Z44" i="4"/>
  <c r="X44" i="4"/>
  <c r="Z64" i="4"/>
  <c r="X64" i="4"/>
  <c r="Z66" i="4"/>
  <c r="X66" i="4"/>
  <c r="V37" i="4"/>
  <c r="W37" i="4" s="1"/>
  <c r="X36" i="4"/>
  <c r="Z70" i="4"/>
  <c r="X70" i="4"/>
  <c r="V30" i="4"/>
  <c r="W30" i="4" s="1"/>
  <c r="X30" i="4"/>
  <c r="Z56" i="4"/>
  <c r="X56" i="4"/>
  <c r="Z58" i="4"/>
  <c r="X58" i="4"/>
  <c r="Z62" i="4"/>
  <c r="X62" i="4"/>
  <c r="Z51" i="4"/>
  <c r="V23" i="4"/>
  <c r="W23" i="4" s="1"/>
  <c r="V80" i="4"/>
  <c r="W80" i="4" s="1"/>
  <c r="Z53" i="4"/>
  <c r="V17" i="4"/>
  <c r="W17" i="4" s="1"/>
  <c r="Z47" i="4"/>
  <c r="V15" i="4"/>
  <c r="W15" i="4" s="1"/>
  <c r="V46" i="4"/>
  <c r="W46" i="4" s="1"/>
  <c r="V78" i="4"/>
  <c r="W78" i="4" s="1"/>
  <c r="V13" i="4"/>
  <c r="W13" i="4" s="1"/>
  <c r="V53" i="4"/>
  <c r="W53" i="4" s="1"/>
  <c r="V75" i="4"/>
  <c r="W75" i="4" s="1"/>
  <c r="Z83" i="4"/>
  <c r="V41" i="4"/>
  <c r="W41" i="4" s="1"/>
  <c r="V64" i="4"/>
  <c r="W64" i="4" s="1"/>
  <c r="Z65" i="4"/>
  <c r="V9" i="4"/>
  <c r="W9" i="4" s="1"/>
  <c r="V49" i="4"/>
  <c r="W49" i="4" s="1"/>
  <c r="V73" i="4"/>
  <c r="W73" i="4" s="1"/>
  <c r="V81" i="4"/>
  <c r="W81" i="4" s="1"/>
  <c r="V21" i="4"/>
  <c r="W21" i="4" s="1"/>
  <c r="V22" i="4"/>
  <c r="W22" i="4" s="1"/>
  <c r="W11" i="4"/>
  <c r="Z11" i="4"/>
  <c r="W19" i="4"/>
  <c r="Z19" i="4"/>
  <c r="W27" i="4"/>
  <c r="Z27" i="4"/>
  <c r="W35" i="4"/>
  <c r="Z35" i="4"/>
  <c r="Z55" i="4"/>
  <c r="Z71" i="4"/>
  <c r="V50" i="4"/>
  <c r="W50" i="4" s="1"/>
  <c r="V54" i="4"/>
  <c r="W54" i="4" s="1"/>
  <c r="V66" i="4"/>
  <c r="W66" i="4" s="1"/>
  <c r="V70" i="4"/>
  <c r="W70" i="4" s="1"/>
  <c r="V82" i="4"/>
  <c r="W82" i="4" s="1"/>
  <c r="Z37" i="4"/>
  <c r="Z49" i="4"/>
  <c r="Z57" i="4"/>
  <c r="Z73" i="4"/>
  <c r="V51" i="4"/>
  <c r="W51" i="4" s="1"/>
  <c r="V55" i="4"/>
  <c r="W55" i="4" s="1"/>
  <c r="V67" i="4"/>
  <c r="W67" i="4" s="1"/>
  <c r="V71" i="4"/>
  <c r="W71" i="4" s="1"/>
  <c r="V83" i="4"/>
  <c r="W83" i="4" s="1"/>
  <c r="W38" i="4"/>
  <c r="Z31" i="4"/>
  <c r="U8" i="3"/>
  <c r="V8" i="4" s="1"/>
  <c r="U16" i="3"/>
  <c r="V16" i="4" s="1"/>
  <c r="U24" i="3"/>
  <c r="V24" i="4" s="1"/>
  <c r="U32" i="3"/>
  <c r="V32" i="4" s="1"/>
  <c r="U40" i="3"/>
  <c r="V40" i="4" s="1"/>
  <c r="Z10" i="4"/>
  <c r="Z18" i="4"/>
  <c r="Z26" i="4"/>
  <c r="Z30" i="4"/>
  <c r="Z34" i="4"/>
  <c r="Z39" i="4"/>
  <c r="U12" i="3"/>
  <c r="V12" i="4" s="1"/>
  <c r="U20" i="3"/>
  <c r="V20" i="4" s="1"/>
  <c r="U28" i="3"/>
  <c r="V28" i="4" s="1"/>
  <c r="U36" i="3"/>
  <c r="V36" i="4" s="1"/>
  <c r="Z33" i="4"/>
  <c r="Z41" i="4"/>
  <c r="X10" i="4" l="1"/>
  <c r="Z25" i="4"/>
  <c r="X26" i="4"/>
  <c r="Z29" i="4"/>
  <c r="Z21" i="4"/>
  <c r="Z22" i="4"/>
  <c r="X22" i="4" s="1"/>
  <c r="Z23" i="4"/>
  <c r="Z15" i="4"/>
  <c r="Z13" i="4"/>
  <c r="X18" i="4"/>
  <c r="Z17" i="4"/>
  <c r="Z14" i="4"/>
  <c r="X14" i="4" s="1"/>
  <c r="Z9" i="4"/>
  <c r="W36" i="4"/>
  <c r="Z36" i="4"/>
  <c r="W28" i="4"/>
  <c r="Z28" i="4"/>
  <c r="W20" i="4"/>
  <c r="Z20" i="4"/>
  <c r="W12" i="4"/>
  <c r="Z12" i="4"/>
  <c r="W40" i="4"/>
  <c r="Z40" i="4"/>
  <c r="W32" i="4"/>
  <c r="Z32" i="4"/>
  <c r="W24" i="4"/>
  <c r="X24" i="4" s="1"/>
  <c r="Z24" i="4"/>
  <c r="W16" i="4"/>
  <c r="Z16" i="4"/>
  <c r="W8" i="4"/>
  <c r="Z8" i="4"/>
  <c r="B8" i="2"/>
  <c r="H9" i="2" s="1"/>
  <c r="B10" i="2"/>
  <c r="B12" i="2"/>
  <c r="B14" i="2"/>
  <c r="B16" i="2"/>
  <c r="B18" i="2"/>
  <c r="B20" i="2"/>
  <c r="B22" i="2"/>
  <c r="B24" i="2"/>
  <c r="B26" i="2"/>
  <c r="B28" i="2"/>
  <c r="B30" i="2"/>
  <c r="B32" i="2"/>
  <c r="H37" i="2"/>
  <c r="O37" i="4" s="1"/>
  <c r="P37" i="4" s="1"/>
  <c r="B38" i="2"/>
  <c r="B40" i="2"/>
  <c r="B42" i="2"/>
  <c r="B44" i="2"/>
  <c r="I44" i="2" s="1"/>
  <c r="B46" i="2"/>
  <c r="B48" i="2"/>
  <c r="I48" i="2" s="1"/>
  <c r="B50" i="2"/>
  <c r="B52" i="2"/>
  <c r="I52" i="2" s="1"/>
  <c r="B54" i="2"/>
  <c r="B56" i="2"/>
  <c r="I56" i="2" s="1"/>
  <c r="B58" i="2"/>
  <c r="B60" i="2"/>
  <c r="I60" i="2" s="1"/>
  <c r="B62" i="2"/>
  <c r="B64" i="2"/>
  <c r="I64" i="2" s="1"/>
  <c r="B66" i="2"/>
  <c r="B68" i="2"/>
  <c r="I68" i="2" s="1"/>
  <c r="B70" i="2"/>
  <c r="B72" i="2"/>
  <c r="I72" i="2" s="1"/>
  <c r="B74" i="2"/>
  <c r="B76" i="2"/>
  <c r="I76" i="2" s="1"/>
  <c r="B78" i="2"/>
  <c r="B80" i="2"/>
  <c r="I80" i="2" s="1"/>
  <c r="B82" i="2"/>
  <c r="B6" i="4"/>
  <c r="A4" i="4"/>
  <c r="B4" i="4"/>
  <c r="B6" i="3"/>
  <c r="B6" i="2"/>
  <c r="N6" i="4" s="1"/>
  <c r="B4" i="2"/>
  <c r="M4" i="4" s="1"/>
  <c r="B4" i="3"/>
  <c r="G4" i="3" s="1"/>
  <c r="A6" i="1"/>
  <c r="A6" i="3"/>
  <c r="A8" i="3" s="1"/>
  <c r="X8" i="4" l="1"/>
  <c r="X12" i="4"/>
  <c r="X20" i="4"/>
  <c r="X28" i="4"/>
  <c r="X16" i="4"/>
  <c r="M8" i="4"/>
  <c r="A10" i="3"/>
  <c r="T8" i="4"/>
  <c r="G7" i="3"/>
  <c r="U7" i="3" s="1"/>
  <c r="T6" i="4"/>
  <c r="U6" i="4"/>
  <c r="G5" i="3"/>
  <c r="U5" i="3" s="1"/>
  <c r="T4" i="4"/>
  <c r="U4" i="4"/>
  <c r="A6" i="4"/>
  <c r="A8" i="1"/>
  <c r="U4" i="3"/>
  <c r="N8" i="4"/>
  <c r="O9" i="4" s="1"/>
  <c r="P9" i="4" s="1"/>
  <c r="N82" i="4"/>
  <c r="M82" i="4"/>
  <c r="N78" i="4"/>
  <c r="M78" i="4"/>
  <c r="N74" i="4"/>
  <c r="M74" i="4"/>
  <c r="N70" i="4"/>
  <c r="M70" i="4"/>
  <c r="N66" i="4"/>
  <c r="M66" i="4"/>
  <c r="N62" i="4"/>
  <c r="M62" i="4"/>
  <c r="N58" i="4"/>
  <c r="M58" i="4"/>
  <c r="N54" i="4"/>
  <c r="M54" i="4"/>
  <c r="N50" i="4"/>
  <c r="M50" i="4"/>
  <c r="N46" i="4"/>
  <c r="M46" i="4"/>
  <c r="N42" i="4"/>
  <c r="M42" i="4"/>
  <c r="N38" i="4"/>
  <c r="M38" i="4"/>
  <c r="H33" i="2"/>
  <c r="N32" i="4"/>
  <c r="M32" i="4"/>
  <c r="H29" i="2"/>
  <c r="N28" i="4"/>
  <c r="M28" i="4"/>
  <c r="H25" i="2"/>
  <c r="N24" i="4"/>
  <c r="M24" i="4"/>
  <c r="H21" i="2"/>
  <c r="N20" i="4"/>
  <c r="M20" i="4"/>
  <c r="H17" i="2"/>
  <c r="N16" i="4"/>
  <c r="M16" i="4"/>
  <c r="H13" i="2"/>
  <c r="N12" i="4"/>
  <c r="M12" i="4"/>
  <c r="H82" i="2"/>
  <c r="H80" i="2"/>
  <c r="H78" i="2"/>
  <c r="H76" i="2"/>
  <c r="H74" i="2"/>
  <c r="H72" i="2"/>
  <c r="H70" i="2"/>
  <c r="H68" i="2"/>
  <c r="H66" i="2"/>
  <c r="H64" i="2"/>
  <c r="H62" i="2"/>
  <c r="H60" i="2"/>
  <c r="H58" i="2"/>
  <c r="H56" i="2"/>
  <c r="H54" i="2"/>
  <c r="H52" i="2"/>
  <c r="H50" i="2"/>
  <c r="H48" i="2"/>
  <c r="H46" i="2"/>
  <c r="H44" i="2"/>
  <c r="N80" i="4"/>
  <c r="M80" i="4"/>
  <c r="N76" i="4"/>
  <c r="M76" i="4"/>
  <c r="N72" i="4"/>
  <c r="M72" i="4"/>
  <c r="N68" i="4"/>
  <c r="M68" i="4"/>
  <c r="N64" i="4"/>
  <c r="M64" i="4"/>
  <c r="N60" i="4"/>
  <c r="M60" i="4"/>
  <c r="N56" i="4"/>
  <c r="M56" i="4"/>
  <c r="N52" i="4"/>
  <c r="M52" i="4"/>
  <c r="N48" i="4"/>
  <c r="M48" i="4"/>
  <c r="N44" i="4"/>
  <c r="M44" i="4"/>
  <c r="H41" i="2"/>
  <c r="N40" i="4"/>
  <c r="M40" i="4"/>
  <c r="N30" i="4"/>
  <c r="M30" i="4"/>
  <c r="N26" i="4"/>
  <c r="M26" i="4"/>
  <c r="N22" i="4"/>
  <c r="M22" i="4"/>
  <c r="N18" i="4"/>
  <c r="M18" i="4"/>
  <c r="N14" i="4"/>
  <c r="M14" i="4"/>
  <c r="N10" i="4"/>
  <c r="M10" i="4"/>
  <c r="H83" i="2"/>
  <c r="H81" i="2"/>
  <c r="H79" i="2"/>
  <c r="H77" i="2"/>
  <c r="H75" i="2"/>
  <c r="H73" i="2"/>
  <c r="H71" i="2"/>
  <c r="H69" i="2"/>
  <c r="H67" i="2"/>
  <c r="H65" i="2"/>
  <c r="H63" i="2"/>
  <c r="H61" i="2"/>
  <c r="H59" i="2"/>
  <c r="H57" i="2"/>
  <c r="H55" i="2"/>
  <c r="H53" i="2"/>
  <c r="H51" i="2"/>
  <c r="H49" i="2"/>
  <c r="H47" i="2"/>
  <c r="H45" i="2"/>
  <c r="I82" i="2"/>
  <c r="I78" i="2"/>
  <c r="I74" i="2"/>
  <c r="I70" i="2"/>
  <c r="I66" i="2"/>
  <c r="I62" i="2"/>
  <c r="I58" i="2"/>
  <c r="I54" i="2"/>
  <c r="I50" i="2"/>
  <c r="I46" i="2"/>
  <c r="H4" i="2"/>
  <c r="N4" i="4"/>
  <c r="H8" i="2"/>
  <c r="H42" i="2"/>
  <c r="H40" i="2"/>
  <c r="O40" i="4" s="1"/>
  <c r="H38" i="2"/>
  <c r="H36" i="2"/>
  <c r="H34" i="2"/>
  <c r="H32" i="2"/>
  <c r="H30" i="2"/>
  <c r="H28" i="2"/>
  <c r="H26" i="2"/>
  <c r="H24" i="2"/>
  <c r="O24" i="4" s="1"/>
  <c r="P24" i="4" s="1"/>
  <c r="H22" i="2"/>
  <c r="H20" i="2"/>
  <c r="H18" i="2"/>
  <c r="H16" i="2"/>
  <c r="H14" i="2"/>
  <c r="H12" i="2"/>
  <c r="H10" i="2"/>
  <c r="G6" i="3"/>
  <c r="U6" i="3" s="1"/>
  <c r="M6" i="4"/>
  <c r="H43" i="2"/>
  <c r="H39" i="2"/>
  <c r="O39" i="4" s="1"/>
  <c r="P39" i="4" s="1"/>
  <c r="H35" i="2"/>
  <c r="O35" i="4" s="1"/>
  <c r="P35" i="4" s="1"/>
  <c r="H31" i="2"/>
  <c r="H27" i="2"/>
  <c r="H23" i="2"/>
  <c r="H19" i="2"/>
  <c r="O19" i="4" s="1"/>
  <c r="P19" i="4" s="1"/>
  <c r="H15" i="2"/>
  <c r="H11" i="2"/>
  <c r="H5" i="2"/>
  <c r="H6" i="2"/>
  <c r="O6" i="4" s="1"/>
  <c r="P6" i="4" s="1"/>
  <c r="H7" i="2"/>
  <c r="O7" i="4" s="1"/>
  <c r="P7" i="4" s="1"/>
  <c r="O20" i="4" l="1"/>
  <c r="P20" i="4" s="1"/>
  <c r="O16" i="4"/>
  <c r="P16" i="4" s="1"/>
  <c r="O32" i="4"/>
  <c r="P32" i="4" s="1"/>
  <c r="O27" i="4"/>
  <c r="P27" i="4" s="1"/>
  <c r="O43" i="4"/>
  <c r="P43" i="4" s="1"/>
  <c r="O12" i="4"/>
  <c r="P12" i="4" s="1"/>
  <c r="O28" i="4"/>
  <c r="P28" i="4" s="1"/>
  <c r="O8" i="4"/>
  <c r="P8" i="4" s="1"/>
  <c r="Q8" i="4" s="1"/>
  <c r="F40" i="4"/>
  <c r="F40" i="1" s="1"/>
  <c r="O11" i="4"/>
  <c r="P11" i="4" s="1"/>
  <c r="O5" i="4"/>
  <c r="P5" i="4" s="1"/>
  <c r="A12" i="3"/>
  <c r="T10" i="4"/>
  <c r="E16" i="4"/>
  <c r="E16" i="1" s="1"/>
  <c r="E14" i="4"/>
  <c r="E14" i="1" s="1"/>
  <c r="E12" i="4"/>
  <c r="E12" i="1" s="1"/>
  <c r="E10" i="4"/>
  <c r="E10" i="1" s="1"/>
  <c r="E8" i="4"/>
  <c r="E8" i="1" s="1"/>
  <c r="F43" i="4"/>
  <c r="F43" i="1" s="1"/>
  <c r="G43" i="1" s="1"/>
  <c r="E43" i="4"/>
  <c r="E43" i="1" s="1"/>
  <c r="E39" i="4"/>
  <c r="E39" i="1" s="1"/>
  <c r="E36" i="4"/>
  <c r="E36" i="1" s="1"/>
  <c r="E34" i="4"/>
  <c r="E34" i="1" s="1"/>
  <c r="E32" i="4"/>
  <c r="E32" i="1" s="1"/>
  <c r="E30" i="4"/>
  <c r="E30" i="1" s="1"/>
  <c r="E28" i="4"/>
  <c r="E28" i="1" s="1"/>
  <c r="E26" i="4"/>
  <c r="E26" i="1" s="1"/>
  <c r="E24" i="4"/>
  <c r="E24" i="1" s="1"/>
  <c r="E22" i="4"/>
  <c r="E22" i="1" s="1"/>
  <c r="E20" i="4"/>
  <c r="E20" i="1" s="1"/>
  <c r="E18" i="4"/>
  <c r="E18" i="1" s="1"/>
  <c r="E40" i="4"/>
  <c r="E40" i="1" s="1"/>
  <c r="F16" i="4"/>
  <c r="F16" i="1" s="1"/>
  <c r="F14" i="4"/>
  <c r="F14" i="1" s="1"/>
  <c r="F12" i="4"/>
  <c r="F12" i="1" s="1"/>
  <c r="F10" i="4"/>
  <c r="F10" i="1" s="1"/>
  <c r="F8" i="4"/>
  <c r="F8" i="1" s="1"/>
  <c r="F42" i="4"/>
  <c r="F42" i="1" s="1"/>
  <c r="E42" i="4"/>
  <c r="E42" i="1" s="1"/>
  <c r="F39" i="4"/>
  <c r="F39" i="1" s="1"/>
  <c r="G39" i="1" s="1"/>
  <c r="F36" i="4"/>
  <c r="F36" i="1" s="1"/>
  <c r="F34" i="4"/>
  <c r="F34" i="1" s="1"/>
  <c r="F32" i="4"/>
  <c r="F32" i="1" s="1"/>
  <c r="F30" i="4"/>
  <c r="F30" i="1" s="1"/>
  <c r="F28" i="4"/>
  <c r="F28" i="1" s="1"/>
  <c r="F26" i="4"/>
  <c r="F26" i="1" s="1"/>
  <c r="F24" i="4"/>
  <c r="F24" i="1" s="1"/>
  <c r="F22" i="4"/>
  <c r="F22" i="1" s="1"/>
  <c r="F20" i="4"/>
  <c r="F20" i="1" s="1"/>
  <c r="V5" i="4"/>
  <c r="Z5" i="4" s="1"/>
  <c r="F5" i="4" s="1"/>
  <c r="F5" i="1" s="1"/>
  <c r="G5" i="1" s="1"/>
  <c r="V4" i="4"/>
  <c r="Z4" i="4" s="1"/>
  <c r="F4" i="4" s="1"/>
  <c r="F4" i="1" s="1"/>
  <c r="E38" i="4"/>
  <c r="E38" i="1" s="1"/>
  <c r="F19" i="4"/>
  <c r="F19" i="1" s="1"/>
  <c r="G19" i="1" s="1"/>
  <c r="F21" i="4"/>
  <c r="F21" i="1" s="1"/>
  <c r="G21" i="1" s="1"/>
  <c r="F23" i="4"/>
  <c r="F23" i="1" s="1"/>
  <c r="G23" i="1" s="1"/>
  <c r="F35" i="4"/>
  <c r="F35" i="1" s="1"/>
  <c r="G35" i="1" s="1"/>
  <c r="E21" i="4"/>
  <c r="E21" i="1" s="1"/>
  <c r="E29" i="4"/>
  <c r="E29" i="1" s="1"/>
  <c r="E37" i="4"/>
  <c r="E37" i="1" s="1"/>
  <c r="E11" i="4"/>
  <c r="E11" i="1" s="1"/>
  <c r="E19" i="4"/>
  <c r="E19" i="1" s="1"/>
  <c r="E27" i="4"/>
  <c r="E27" i="1" s="1"/>
  <c r="E35" i="4"/>
  <c r="E35" i="1" s="1"/>
  <c r="E13" i="4"/>
  <c r="E13" i="1" s="1"/>
  <c r="F38" i="4"/>
  <c r="F38" i="1" s="1"/>
  <c r="F27" i="4"/>
  <c r="F27" i="1" s="1"/>
  <c r="G27" i="1" s="1"/>
  <c r="F15" i="4"/>
  <c r="F15" i="1" s="1"/>
  <c r="G15" i="1" s="1"/>
  <c r="F31" i="4"/>
  <c r="F31" i="1" s="1"/>
  <c r="G31" i="1" s="1"/>
  <c r="F11" i="4"/>
  <c r="F11" i="1" s="1"/>
  <c r="G11" i="1" s="1"/>
  <c r="F37" i="4"/>
  <c r="F37" i="1" s="1"/>
  <c r="G37" i="1" s="1"/>
  <c r="E25" i="4"/>
  <c r="E25" i="1" s="1"/>
  <c r="E33" i="4"/>
  <c r="E33" i="1" s="1"/>
  <c r="E41" i="4"/>
  <c r="E41" i="1" s="1"/>
  <c r="E15" i="4"/>
  <c r="E15" i="1" s="1"/>
  <c r="E23" i="4"/>
  <c r="E23" i="1" s="1"/>
  <c r="E31" i="4"/>
  <c r="E31" i="1" s="1"/>
  <c r="E9" i="4"/>
  <c r="E9" i="1" s="1"/>
  <c r="E17" i="4"/>
  <c r="E17" i="1" s="1"/>
  <c r="F33" i="4"/>
  <c r="F33" i="1" s="1"/>
  <c r="G33" i="1" s="1"/>
  <c r="F29" i="4"/>
  <c r="F29" i="1" s="1"/>
  <c r="G29" i="1" s="1"/>
  <c r="F9" i="4"/>
  <c r="F9" i="1" s="1"/>
  <c r="G9" i="1" s="1"/>
  <c r="F41" i="4"/>
  <c r="F41" i="1" s="1"/>
  <c r="G41" i="1" s="1"/>
  <c r="F17" i="4"/>
  <c r="F17" i="1" s="1"/>
  <c r="G17" i="1" s="1"/>
  <c r="F25" i="4"/>
  <c r="F25" i="1" s="1"/>
  <c r="G25" i="1" s="1"/>
  <c r="F13" i="4"/>
  <c r="F13" i="1" s="1"/>
  <c r="G13" i="1" s="1"/>
  <c r="V6" i="4"/>
  <c r="Z6" i="4" s="1"/>
  <c r="F6" i="4" s="1"/>
  <c r="F6" i="1" s="1"/>
  <c r="V7" i="4"/>
  <c r="Z7" i="4" s="1"/>
  <c r="F7" i="4" s="1"/>
  <c r="F7" i="1" s="1"/>
  <c r="G7" i="1" s="1"/>
  <c r="A10" i="1"/>
  <c r="A8" i="4"/>
  <c r="C6" i="4"/>
  <c r="C6" i="1" s="1"/>
  <c r="C9" i="4"/>
  <c r="C9" i="1" s="1"/>
  <c r="D9" i="1" s="1"/>
  <c r="C37" i="4"/>
  <c r="C37" i="1" s="1"/>
  <c r="D37" i="1" s="1"/>
  <c r="C43" i="4"/>
  <c r="C43" i="1" s="1"/>
  <c r="D43" i="1" s="1"/>
  <c r="C39" i="4"/>
  <c r="C39" i="1" s="1"/>
  <c r="D39" i="1" s="1"/>
  <c r="C32" i="4"/>
  <c r="C32" i="1" s="1"/>
  <c r="C24" i="4"/>
  <c r="C24" i="1" s="1"/>
  <c r="C35" i="4"/>
  <c r="C35" i="1" s="1"/>
  <c r="D35" i="1" s="1"/>
  <c r="C19" i="4"/>
  <c r="C19" i="1" s="1"/>
  <c r="D19" i="1" s="1"/>
  <c r="C7" i="4"/>
  <c r="C7" i="1" s="1"/>
  <c r="D7" i="1" s="1"/>
  <c r="P40" i="4"/>
  <c r="C40" i="4"/>
  <c r="C40" i="1" s="1"/>
  <c r="O15" i="4"/>
  <c r="P15" i="4" s="1"/>
  <c r="O23" i="4"/>
  <c r="P23" i="4" s="1"/>
  <c r="O31" i="4"/>
  <c r="P31" i="4" s="1"/>
  <c r="O41" i="4"/>
  <c r="P41" i="4" s="1"/>
  <c r="O17" i="4"/>
  <c r="P17" i="4" s="1"/>
  <c r="O25" i="4"/>
  <c r="P25" i="4" s="1"/>
  <c r="Q24" i="4" s="1"/>
  <c r="O33" i="4"/>
  <c r="P33" i="4" s="1"/>
  <c r="O4" i="4"/>
  <c r="P4" i="4" s="1"/>
  <c r="O13" i="4"/>
  <c r="P13" i="4" s="1"/>
  <c r="O21" i="4"/>
  <c r="P21" i="4" s="1"/>
  <c r="O29" i="4"/>
  <c r="P29" i="4" s="1"/>
  <c r="O45" i="4"/>
  <c r="P45" i="4" s="1"/>
  <c r="O44" i="4"/>
  <c r="P44" i="4" s="1"/>
  <c r="O49" i="4"/>
  <c r="P49" i="4" s="1"/>
  <c r="O48" i="4"/>
  <c r="P48" i="4" s="1"/>
  <c r="O53" i="4"/>
  <c r="P53" i="4" s="1"/>
  <c r="O52" i="4"/>
  <c r="P52" i="4" s="1"/>
  <c r="O57" i="4"/>
  <c r="P57" i="4" s="1"/>
  <c r="O56" i="4"/>
  <c r="P56" i="4" s="1"/>
  <c r="O61" i="4"/>
  <c r="P61" i="4" s="1"/>
  <c r="O60" i="4"/>
  <c r="P60" i="4" s="1"/>
  <c r="O65" i="4"/>
  <c r="P65" i="4" s="1"/>
  <c r="O64" i="4"/>
  <c r="P64" i="4" s="1"/>
  <c r="O69" i="4"/>
  <c r="P69" i="4" s="1"/>
  <c r="O68" i="4"/>
  <c r="P68" i="4" s="1"/>
  <c r="O73" i="4"/>
  <c r="P73" i="4" s="1"/>
  <c r="O72" i="4"/>
  <c r="P72" i="4" s="1"/>
  <c r="O77" i="4"/>
  <c r="P77" i="4" s="1"/>
  <c r="O76" i="4"/>
  <c r="P76" i="4" s="1"/>
  <c r="O81" i="4"/>
  <c r="P81" i="4" s="1"/>
  <c r="O80" i="4"/>
  <c r="P80" i="4" s="1"/>
  <c r="O47" i="4"/>
  <c r="P47" i="4" s="1"/>
  <c r="O46" i="4"/>
  <c r="P46" i="4" s="1"/>
  <c r="O51" i="4"/>
  <c r="P51" i="4" s="1"/>
  <c r="O50" i="4"/>
  <c r="P50" i="4" s="1"/>
  <c r="O55" i="4"/>
  <c r="P55" i="4" s="1"/>
  <c r="O54" i="4"/>
  <c r="P54" i="4" s="1"/>
  <c r="O59" i="4"/>
  <c r="P59" i="4" s="1"/>
  <c r="O58" i="4"/>
  <c r="P58" i="4" s="1"/>
  <c r="O63" i="4"/>
  <c r="P63" i="4" s="1"/>
  <c r="O62" i="4"/>
  <c r="P62" i="4" s="1"/>
  <c r="O67" i="4"/>
  <c r="P67" i="4" s="1"/>
  <c r="O66" i="4"/>
  <c r="P66" i="4" s="1"/>
  <c r="O71" i="4"/>
  <c r="P71" i="4" s="1"/>
  <c r="O70" i="4"/>
  <c r="P70" i="4" s="1"/>
  <c r="O75" i="4"/>
  <c r="P75" i="4" s="1"/>
  <c r="O74" i="4"/>
  <c r="P74" i="4" s="1"/>
  <c r="O79" i="4"/>
  <c r="P79" i="4" s="1"/>
  <c r="O78" i="4"/>
  <c r="P78" i="4" s="1"/>
  <c r="O83" i="4"/>
  <c r="P83" i="4" s="1"/>
  <c r="O82" i="4"/>
  <c r="P82" i="4" s="1"/>
  <c r="O10" i="4"/>
  <c r="P10" i="4" s="1"/>
  <c r="O14" i="4"/>
  <c r="P14" i="4" s="1"/>
  <c r="O18" i="4"/>
  <c r="P18" i="4" s="1"/>
  <c r="Q18" i="4" s="1"/>
  <c r="O22" i="4"/>
  <c r="P22" i="4" s="1"/>
  <c r="O26" i="4"/>
  <c r="P26" i="4" s="1"/>
  <c r="O30" i="4"/>
  <c r="P30" i="4" s="1"/>
  <c r="O34" i="4"/>
  <c r="P34" i="4" s="1"/>
  <c r="Q34" i="4" s="1"/>
  <c r="O38" i="4"/>
  <c r="O42" i="4"/>
  <c r="O36" i="4"/>
  <c r="P36" i="4" s="1"/>
  <c r="Q36" i="4" s="1"/>
  <c r="Q6" i="4"/>
  <c r="C8" i="4" l="1"/>
  <c r="C8" i="1" s="1"/>
  <c r="C27" i="4"/>
  <c r="C27" i="1" s="1"/>
  <c r="D27" i="1" s="1"/>
  <c r="C28" i="4"/>
  <c r="C28" i="1" s="1"/>
  <c r="C20" i="4"/>
  <c r="C20" i="1" s="1"/>
  <c r="Q16" i="4"/>
  <c r="C5" i="4"/>
  <c r="C5" i="1" s="1"/>
  <c r="D5" i="1" s="1"/>
  <c r="C16" i="4"/>
  <c r="C16" i="1" s="1"/>
  <c r="C11" i="4"/>
  <c r="C11" i="1" s="1"/>
  <c r="D11" i="1" s="1"/>
  <c r="Q20" i="4"/>
  <c r="F18" i="4"/>
  <c r="F18" i="1" s="1"/>
  <c r="Q12" i="4"/>
  <c r="C12" i="4"/>
  <c r="C12" i="1" s="1"/>
  <c r="Q32" i="4"/>
  <c r="Q28" i="4"/>
  <c r="Q26" i="4"/>
  <c r="Q10" i="4"/>
  <c r="Q4" i="4"/>
  <c r="Q22" i="4"/>
  <c r="A14" i="3"/>
  <c r="T12" i="4"/>
  <c r="A12" i="1"/>
  <c r="A10" i="4"/>
  <c r="W4" i="4"/>
  <c r="E4" i="4"/>
  <c r="E4" i="1" s="1"/>
  <c r="W7" i="4"/>
  <c r="E7" i="4"/>
  <c r="E7" i="1" s="1"/>
  <c r="W6" i="4"/>
  <c r="E6" i="4"/>
  <c r="E6" i="1" s="1"/>
  <c r="W5" i="4"/>
  <c r="E5" i="4"/>
  <c r="E5" i="1" s="1"/>
  <c r="Q40" i="4"/>
  <c r="C4" i="4"/>
  <c r="C4" i="1" s="1"/>
  <c r="C23" i="4"/>
  <c r="C23" i="1" s="1"/>
  <c r="D23" i="1" s="1"/>
  <c r="C36" i="4"/>
  <c r="C36" i="1" s="1"/>
  <c r="C14" i="4"/>
  <c r="C14" i="1" s="1"/>
  <c r="C31" i="4"/>
  <c r="C31" i="1" s="1"/>
  <c r="D31" i="1" s="1"/>
  <c r="C22" i="4"/>
  <c r="C22" i="1" s="1"/>
  <c r="C30" i="4"/>
  <c r="C30" i="1" s="1"/>
  <c r="C33" i="4"/>
  <c r="C33" i="1" s="1"/>
  <c r="D33" i="1" s="1"/>
  <c r="C25" i="4"/>
  <c r="C25" i="1" s="1"/>
  <c r="D25" i="1" s="1"/>
  <c r="C17" i="4"/>
  <c r="C17" i="1" s="1"/>
  <c r="D17" i="1" s="1"/>
  <c r="C41" i="4"/>
  <c r="C41" i="1" s="1"/>
  <c r="D41" i="1" s="1"/>
  <c r="C10" i="4"/>
  <c r="C10" i="1" s="1"/>
  <c r="C15" i="4"/>
  <c r="C15" i="1" s="1"/>
  <c r="D15" i="1" s="1"/>
  <c r="C18" i="4"/>
  <c r="C18" i="1" s="1"/>
  <c r="C26" i="4"/>
  <c r="C26" i="1" s="1"/>
  <c r="C34" i="4"/>
  <c r="C34" i="1" s="1"/>
  <c r="C29" i="4"/>
  <c r="C29" i="1" s="1"/>
  <c r="D29" i="1" s="1"/>
  <c r="C21" i="4"/>
  <c r="C21" i="1" s="1"/>
  <c r="D21" i="1" s="1"/>
  <c r="C13" i="4"/>
  <c r="C13" i="1" s="1"/>
  <c r="D13" i="1" s="1"/>
  <c r="P38" i="4"/>
  <c r="Q38" i="4" s="1"/>
  <c r="C38" i="4"/>
  <c r="C38" i="1" s="1"/>
  <c r="P42" i="4"/>
  <c r="Q42" i="4" s="1"/>
  <c r="C42" i="4"/>
  <c r="C42" i="1" s="1"/>
  <c r="Q30" i="4"/>
  <c r="Q14" i="4"/>
  <c r="Q82" i="4"/>
  <c r="Q78" i="4"/>
  <c r="Q74" i="4"/>
  <c r="Q70" i="4"/>
  <c r="Q66" i="4"/>
  <c r="Q62" i="4"/>
  <c r="Q58" i="4"/>
  <c r="Q54" i="4"/>
  <c r="Q50" i="4"/>
  <c r="Q46" i="4"/>
  <c r="Q80" i="4"/>
  <c r="Q76" i="4"/>
  <c r="Q72" i="4"/>
  <c r="Q68" i="4"/>
  <c r="Q64" i="4"/>
  <c r="Q60" i="4"/>
  <c r="Q56" i="4"/>
  <c r="Q52" i="4"/>
  <c r="Q48" i="4"/>
  <c r="Q44" i="4"/>
  <c r="X6" i="4" l="1"/>
  <c r="X4" i="4"/>
  <c r="A16" i="3"/>
  <c r="T14" i="4"/>
  <c r="A14" i="1"/>
  <c r="A12" i="4"/>
  <c r="R6" i="4"/>
  <c r="D6" i="4" s="1"/>
  <c r="D6" i="1" s="1"/>
  <c r="R10" i="4"/>
  <c r="D10" i="4" s="1"/>
  <c r="D10" i="1" s="1"/>
  <c r="R14" i="4"/>
  <c r="D14" i="4" s="1"/>
  <c r="D14" i="1" s="1"/>
  <c r="R18" i="4"/>
  <c r="I18" i="2" s="1"/>
  <c r="R22" i="4"/>
  <c r="D22" i="4" s="1"/>
  <c r="D22" i="1" s="1"/>
  <c r="R26" i="4"/>
  <c r="D26" i="4" s="1"/>
  <c r="D26" i="1" s="1"/>
  <c r="R30" i="4"/>
  <c r="D30" i="4" s="1"/>
  <c r="D30" i="1" s="1"/>
  <c r="R34" i="4"/>
  <c r="D36" i="4" s="1"/>
  <c r="D36" i="1" s="1"/>
  <c r="R38" i="4"/>
  <c r="D38" i="4" s="1"/>
  <c r="D38" i="1" s="1"/>
  <c r="R42" i="4"/>
  <c r="D42" i="4" s="1"/>
  <c r="D42" i="1" s="1"/>
  <c r="R46" i="4"/>
  <c r="R50" i="4"/>
  <c r="R54" i="4"/>
  <c r="R58" i="4"/>
  <c r="R62" i="4"/>
  <c r="R66" i="4"/>
  <c r="R70" i="4"/>
  <c r="R74" i="4"/>
  <c r="R78" i="4"/>
  <c r="R82" i="4"/>
  <c r="R12" i="4"/>
  <c r="D12" i="4" s="1"/>
  <c r="D12" i="1" s="1"/>
  <c r="R16" i="4"/>
  <c r="D16" i="4" s="1"/>
  <c r="D16" i="1" s="1"/>
  <c r="R20" i="4"/>
  <c r="D20" i="4" s="1"/>
  <c r="D20" i="1" s="1"/>
  <c r="R28" i="4"/>
  <c r="D28" i="4" s="1"/>
  <c r="D28" i="1" s="1"/>
  <c r="R32" i="4"/>
  <c r="D32" i="4" s="1"/>
  <c r="D32" i="1" s="1"/>
  <c r="R40" i="4"/>
  <c r="D40" i="4" s="1"/>
  <c r="D40" i="1" s="1"/>
  <c r="R48" i="4"/>
  <c r="R56" i="4"/>
  <c r="R64" i="4"/>
  <c r="R72" i="4"/>
  <c r="R80" i="4"/>
  <c r="R8" i="4"/>
  <c r="D8" i="4" s="1"/>
  <c r="D8" i="1" s="1"/>
  <c r="R24" i="4"/>
  <c r="D24" i="4" s="1"/>
  <c r="D24" i="1" s="1"/>
  <c r="R36" i="4"/>
  <c r="D34" i="4" s="1"/>
  <c r="D34" i="1" s="1"/>
  <c r="R44" i="4"/>
  <c r="R52" i="4"/>
  <c r="R60" i="4"/>
  <c r="R68" i="4"/>
  <c r="R76" i="4"/>
  <c r="R4" i="4"/>
  <c r="D4" i="4" s="1"/>
  <c r="D4" i="1" s="1"/>
  <c r="I30" i="2"/>
  <c r="I38" i="2"/>
  <c r="I34" i="2"/>
  <c r="I42" i="2"/>
  <c r="I32" i="2"/>
  <c r="I40" i="2"/>
  <c r="I6" i="2" l="1"/>
  <c r="I16" i="2"/>
  <c r="I10" i="2"/>
  <c r="I26" i="2"/>
  <c r="I22" i="2"/>
  <c r="D18" i="4"/>
  <c r="D18" i="1" s="1"/>
  <c r="Y6" i="4"/>
  <c r="V6" i="3" s="1"/>
  <c r="I20" i="2"/>
  <c r="I12" i="2"/>
  <c r="I14" i="2"/>
  <c r="I24" i="2"/>
  <c r="A18" i="3"/>
  <c r="T16" i="4"/>
  <c r="Y80" i="4"/>
  <c r="Y72" i="4"/>
  <c r="Y64" i="4"/>
  <c r="Y56" i="4"/>
  <c r="Y48" i="4"/>
  <c r="Y82" i="4"/>
  <c r="Y74" i="4"/>
  <c r="Y66" i="4"/>
  <c r="Y58" i="4"/>
  <c r="Y50" i="4"/>
  <c r="Y42" i="4"/>
  <c r="Y34" i="4"/>
  <c r="Y26" i="4"/>
  <c r="Y18" i="4"/>
  <c r="Y10" i="4"/>
  <c r="Y76" i="4"/>
  <c r="Y68" i="4"/>
  <c r="Y60" i="4"/>
  <c r="Y52" i="4"/>
  <c r="Y44" i="4"/>
  <c r="Y4" i="4"/>
  <c r="Y78" i="4"/>
  <c r="Y70" i="4"/>
  <c r="Y62" i="4"/>
  <c r="Y54" i="4"/>
  <c r="Y46" i="4"/>
  <c r="Y38" i="4"/>
  <c r="Y30" i="4"/>
  <c r="Y22" i="4"/>
  <c r="Y14" i="4"/>
  <c r="Y16" i="4"/>
  <c r="Y32" i="4"/>
  <c r="Y12" i="4"/>
  <c r="Y28" i="4"/>
  <c r="Y8" i="4"/>
  <c r="Y24" i="4"/>
  <c r="Y40" i="4"/>
  <c r="Y20" i="4"/>
  <c r="Y36" i="4"/>
  <c r="A16" i="1"/>
  <c r="A14" i="4"/>
  <c r="I28" i="2"/>
  <c r="I4" i="2"/>
  <c r="I8" i="2"/>
  <c r="I36" i="2"/>
  <c r="G6" i="4" l="1"/>
  <c r="G6" i="1" s="1"/>
  <c r="H6" i="1" s="1"/>
  <c r="A20" i="3"/>
  <c r="T18" i="4"/>
  <c r="H6" i="4"/>
  <c r="J6" i="4" s="1"/>
  <c r="G36" i="4"/>
  <c r="V36" i="3"/>
  <c r="G40" i="4"/>
  <c r="V40" i="3"/>
  <c r="G8" i="4"/>
  <c r="V8" i="3"/>
  <c r="G12" i="4"/>
  <c r="V12" i="3"/>
  <c r="G16" i="4"/>
  <c r="V16" i="3"/>
  <c r="G22" i="4"/>
  <c r="V22" i="3"/>
  <c r="G38" i="4"/>
  <c r="V38" i="3"/>
  <c r="G4" i="4"/>
  <c r="V4" i="3"/>
  <c r="G10" i="4"/>
  <c r="V10" i="3"/>
  <c r="G26" i="4"/>
  <c r="V26" i="3"/>
  <c r="G42" i="4"/>
  <c r="A18" i="1"/>
  <c r="A16" i="4"/>
  <c r="G20" i="4"/>
  <c r="V20" i="3"/>
  <c r="G24" i="4"/>
  <c r="V24" i="3"/>
  <c r="G28" i="4"/>
  <c r="V28" i="3"/>
  <c r="G32" i="4"/>
  <c r="V32" i="3"/>
  <c r="G14" i="4"/>
  <c r="V14" i="3"/>
  <c r="G30" i="4"/>
  <c r="V30" i="3"/>
  <c r="G18" i="4"/>
  <c r="V18" i="3"/>
  <c r="G34" i="4"/>
  <c r="V34" i="3"/>
  <c r="A22" i="3" l="1"/>
  <c r="T20" i="4"/>
  <c r="G30" i="1"/>
  <c r="H30" i="1" s="1"/>
  <c r="H30" i="4"/>
  <c r="G32" i="1"/>
  <c r="H32" i="1" s="1"/>
  <c r="H32" i="4"/>
  <c r="G20" i="1"/>
  <c r="H20" i="1" s="1"/>
  <c r="H20" i="4"/>
  <c r="G42" i="1"/>
  <c r="H42" i="1" s="1"/>
  <c r="H42" i="4"/>
  <c r="G10" i="1"/>
  <c r="H10" i="1" s="1"/>
  <c r="H10" i="4"/>
  <c r="G4" i="1"/>
  <c r="H4" i="1" s="1"/>
  <c r="H4" i="4"/>
  <c r="G22" i="1"/>
  <c r="H22" i="1" s="1"/>
  <c r="H22" i="4"/>
  <c r="G16" i="1"/>
  <c r="H16" i="1" s="1"/>
  <c r="H16" i="4"/>
  <c r="G12" i="1"/>
  <c r="H12" i="1" s="1"/>
  <c r="H12" i="4"/>
  <c r="G8" i="1"/>
  <c r="H8" i="1" s="1"/>
  <c r="H8" i="4"/>
  <c r="G40" i="1"/>
  <c r="H40" i="1" s="1"/>
  <c r="H40" i="4"/>
  <c r="G36" i="1"/>
  <c r="H36" i="1" s="1"/>
  <c r="H36" i="4"/>
  <c r="G34" i="1"/>
  <c r="H34" i="1" s="1"/>
  <c r="H34" i="4"/>
  <c r="G18" i="1"/>
  <c r="H18" i="1" s="1"/>
  <c r="H18" i="4"/>
  <c r="G14" i="1"/>
  <c r="H14" i="1" s="1"/>
  <c r="H14" i="4"/>
  <c r="G28" i="1"/>
  <c r="H28" i="1" s="1"/>
  <c r="H28" i="4"/>
  <c r="G24" i="1"/>
  <c r="H24" i="1" s="1"/>
  <c r="H24" i="4"/>
  <c r="G26" i="1"/>
  <c r="H26" i="1" s="1"/>
  <c r="H26" i="4"/>
  <c r="G38" i="1"/>
  <c r="H38" i="1" s="1"/>
  <c r="H38" i="4"/>
  <c r="A20" i="1"/>
  <c r="A18" i="4"/>
  <c r="A24" i="3" l="1"/>
  <c r="T22" i="4"/>
  <c r="A22" i="1"/>
  <c r="A20" i="4"/>
  <c r="J20" i="4" s="1"/>
  <c r="I38" i="4"/>
  <c r="I38" i="1" s="1"/>
  <c r="I26" i="4"/>
  <c r="I26" i="1" s="1"/>
  <c r="I24" i="4"/>
  <c r="I24" i="1" s="1"/>
  <c r="I28" i="4"/>
  <c r="I28" i="1" s="1"/>
  <c r="J14" i="4"/>
  <c r="I14" i="4"/>
  <c r="I14" i="1" s="1"/>
  <c r="J18" i="4"/>
  <c r="I18" i="4"/>
  <c r="I18" i="1" s="1"/>
  <c r="I34" i="4"/>
  <c r="I34" i="1" s="1"/>
  <c r="I40" i="4"/>
  <c r="I40" i="1" s="1"/>
  <c r="J8" i="4"/>
  <c r="I8" i="4"/>
  <c r="I8" i="1" s="1"/>
  <c r="J12" i="4"/>
  <c r="I12" i="4"/>
  <c r="I12" i="1" s="1"/>
  <c r="J16" i="4"/>
  <c r="I16" i="4"/>
  <c r="I16" i="1" s="1"/>
  <c r="I22" i="4"/>
  <c r="I22" i="1" s="1"/>
  <c r="I36" i="4"/>
  <c r="I36" i="1" s="1"/>
  <c r="J4" i="4"/>
  <c r="I6" i="4"/>
  <c r="I6" i="1" s="1"/>
  <c r="I4" i="4"/>
  <c r="I4" i="1" s="1"/>
  <c r="J10" i="4"/>
  <c r="I10" i="4"/>
  <c r="I10" i="1" s="1"/>
  <c r="I42" i="4"/>
  <c r="I42" i="1" s="1"/>
  <c r="I20" i="4"/>
  <c r="I20" i="1" s="1"/>
  <c r="I32" i="4"/>
  <c r="I32" i="1" s="1"/>
  <c r="I30" i="4"/>
  <c r="I30" i="1" s="1"/>
  <c r="A26" i="3" l="1"/>
  <c r="T24" i="4"/>
  <c r="A6" i="5"/>
  <c r="A8" i="5" s="1"/>
  <c r="A10" i="5" s="1"/>
  <c r="A12" i="5" s="1"/>
  <c r="A14" i="5" s="1"/>
  <c r="A16" i="5" s="1"/>
  <c r="A18" i="5" s="1"/>
  <c r="A20" i="5" s="1"/>
  <c r="A22" i="5" s="1"/>
  <c r="A24" i="1"/>
  <c r="A22" i="4"/>
  <c r="J22" i="4" s="1"/>
  <c r="A28" i="3" l="1"/>
  <c r="T26" i="4"/>
  <c r="A26" i="1"/>
  <c r="A24" i="5"/>
  <c r="A24" i="4"/>
  <c r="J24" i="4" s="1"/>
  <c r="A30" i="3" l="1"/>
  <c r="T28" i="4"/>
  <c r="A28" i="1"/>
  <c r="A26" i="4"/>
  <c r="J26" i="4" s="1"/>
  <c r="A26" i="5"/>
  <c r="A32" i="3" l="1"/>
  <c r="T30" i="4"/>
  <c r="A30" i="1"/>
  <c r="A28" i="5"/>
  <c r="A28" i="4"/>
  <c r="J28" i="4" s="1"/>
  <c r="A34" i="3" l="1"/>
  <c r="T32" i="4"/>
  <c r="A32" i="1"/>
  <c r="A30" i="5"/>
  <c r="A30" i="4"/>
  <c r="J30" i="4" s="1"/>
  <c r="A36" i="3" l="1"/>
  <c r="T34" i="4"/>
  <c r="A34" i="1"/>
  <c r="A32" i="5"/>
  <c r="A32" i="4"/>
  <c r="J32" i="4" s="1"/>
  <c r="A38" i="3" l="1"/>
  <c r="T36" i="4"/>
  <c r="A36" i="1"/>
  <c r="A34" i="5"/>
  <c r="A34" i="4"/>
  <c r="J34" i="4" s="1"/>
  <c r="A40" i="3" l="1"/>
  <c r="T38" i="4"/>
  <c r="A38" i="1"/>
  <c r="A36" i="5"/>
  <c r="A36" i="4"/>
  <c r="J36" i="4" s="1"/>
  <c r="A42" i="3" l="1"/>
  <c r="A44" i="3" s="1"/>
  <c r="A46" i="3" s="1"/>
  <c r="A48" i="3" s="1"/>
  <c r="A50" i="3" s="1"/>
  <c r="A52" i="3" s="1"/>
  <c r="A54" i="3" s="1"/>
  <c r="A56" i="3" s="1"/>
  <c r="A58" i="3" s="1"/>
  <c r="A60" i="3" s="1"/>
  <c r="A62" i="3" s="1"/>
  <c r="A64" i="3" s="1"/>
  <c r="A66" i="3" s="1"/>
  <c r="A68" i="3" s="1"/>
  <c r="A70" i="3" s="1"/>
  <c r="A72" i="3" s="1"/>
  <c r="A74" i="3" s="1"/>
  <c r="A76" i="3" s="1"/>
  <c r="A78" i="3" s="1"/>
  <c r="A80" i="3" s="1"/>
  <c r="A82" i="3" s="1"/>
  <c r="T40" i="4"/>
  <c r="A40" i="1"/>
  <c r="A38" i="5"/>
  <c r="A38" i="4"/>
  <c r="J38" i="4" s="1"/>
  <c r="A42" i="1" l="1"/>
  <c r="A40" i="5"/>
  <c r="A40" i="4"/>
  <c r="J40" i="4" s="1"/>
  <c r="A44" i="1" l="1"/>
  <c r="A46" i="1" s="1"/>
  <c r="A48" i="1" s="1"/>
  <c r="A50" i="1" s="1"/>
  <c r="A52" i="1" s="1"/>
  <c r="A54" i="1" s="1"/>
  <c r="A56" i="1" s="1"/>
  <c r="A58" i="1" s="1"/>
  <c r="A60" i="1" s="1"/>
  <c r="A62" i="1" s="1"/>
  <c r="A64" i="1" s="1"/>
  <c r="A66" i="1" s="1"/>
  <c r="A68" i="1" s="1"/>
  <c r="A70" i="1" s="1"/>
  <c r="A72" i="1" s="1"/>
  <c r="A74" i="1" s="1"/>
  <c r="A76" i="1" s="1"/>
  <c r="A78" i="1" s="1"/>
  <c r="A80" i="1" s="1"/>
  <c r="A82" i="1" s="1"/>
  <c r="A42" i="5"/>
  <c r="A42" i="4"/>
  <c r="J42" i="4" s="1"/>
  <c r="K32" i="4"/>
  <c r="K42" i="4" l="1"/>
  <c r="K6" i="4"/>
  <c r="K10" i="4"/>
  <c r="K18" i="4"/>
  <c r="K14" i="4"/>
  <c r="K22" i="4"/>
  <c r="K12" i="4"/>
  <c r="K16" i="4"/>
  <c r="K8" i="4"/>
  <c r="K26" i="4"/>
  <c r="K20" i="4"/>
  <c r="K4" i="4"/>
  <c r="K24" i="4"/>
  <c r="K28" i="4"/>
  <c r="K30" i="4"/>
  <c r="K34" i="4"/>
  <c r="K38" i="4"/>
  <c r="K36" i="4"/>
  <c r="K40" i="4"/>
  <c r="H6" i="5" l="1"/>
  <c r="H8" i="5"/>
  <c r="H10" i="5"/>
  <c r="H12" i="5"/>
  <c r="H14" i="5"/>
  <c r="H16" i="5"/>
  <c r="H18" i="5"/>
  <c r="H20" i="5"/>
  <c r="H22" i="5"/>
  <c r="H24" i="5"/>
  <c r="H26" i="5"/>
  <c r="H28" i="5"/>
  <c r="H30" i="5"/>
  <c r="H32" i="5"/>
  <c r="H34" i="5"/>
  <c r="H36" i="5"/>
  <c r="H38" i="5"/>
  <c r="H40" i="5"/>
  <c r="H42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D8" i="5"/>
  <c r="D12" i="5"/>
  <c r="D16" i="5"/>
  <c r="D20" i="5"/>
  <c r="D24" i="5"/>
  <c r="D28" i="5"/>
  <c r="D32" i="5"/>
  <c r="D36" i="5"/>
  <c r="D40" i="5"/>
  <c r="C6" i="5"/>
  <c r="C8" i="5"/>
  <c r="C10" i="5"/>
  <c r="C12" i="5"/>
  <c r="C14" i="5"/>
  <c r="C16" i="5"/>
  <c r="C18" i="5"/>
  <c r="C20" i="5"/>
  <c r="C22" i="5"/>
  <c r="C24" i="5"/>
  <c r="C26" i="5"/>
  <c r="C28" i="5"/>
  <c r="C30" i="5"/>
  <c r="C32" i="5"/>
  <c r="C34" i="5"/>
  <c r="C36" i="5"/>
  <c r="C38" i="5"/>
  <c r="C40" i="5"/>
  <c r="C42" i="5"/>
  <c r="G4" i="5"/>
  <c r="F4" i="5"/>
  <c r="E4" i="5"/>
  <c r="C5" i="5"/>
  <c r="B4" i="5"/>
  <c r="B8" i="5"/>
  <c r="B12" i="5"/>
  <c r="B16" i="5"/>
  <c r="B20" i="5"/>
  <c r="B24" i="5"/>
  <c r="B28" i="5"/>
  <c r="B32" i="5"/>
  <c r="B36" i="5"/>
  <c r="B40" i="5"/>
  <c r="G6" i="5"/>
  <c r="G8" i="5"/>
  <c r="G10" i="5"/>
  <c r="G12" i="5"/>
  <c r="G14" i="5"/>
  <c r="G16" i="5"/>
  <c r="G18" i="5"/>
  <c r="G20" i="5"/>
  <c r="G22" i="5"/>
  <c r="G24" i="5"/>
  <c r="G26" i="5"/>
  <c r="G28" i="5"/>
  <c r="G30" i="5"/>
  <c r="G32" i="5"/>
  <c r="G34" i="5"/>
  <c r="G36" i="5"/>
  <c r="G38" i="5"/>
  <c r="G40" i="5"/>
  <c r="G42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D6" i="5"/>
  <c r="D10" i="5"/>
  <c r="D14" i="5"/>
  <c r="D18" i="5"/>
  <c r="D22" i="5"/>
  <c r="D26" i="5"/>
  <c r="D30" i="5"/>
  <c r="D34" i="5"/>
  <c r="D38" i="5"/>
  <c r="D42" i="5"/>
  <c r="C7" i="5"/>
  <c r="C9" i="5"/>
  <c r="C11" i="5"/>
  <c r="C13" i="5"/>
  <c r="C15" i="5"/>
  <c r="C17" i="5"/>
  <c r="C19" i="5"/>
  <c r="C21" i="5"/>
  <c r="C23" i="5"/>
  <c r="C25" i="5"/>
  <c r="C27" i="5"/>
  <c r="C29" i="5"/>
  <c r="C31" i="5"/>
  <c r="C33" i="5"/>
  <c r="C35" i="5"/>
  <c r="C37" i="5"/>
  <c r="C39" i="5"/>
  <c r="C41" i="5"/>
  <c r="C43" i="5"/>
  <c r="H4" i="5"/>
  <c r="F5" i="5"/>
  <c r="E5" i="5"/>
  <c r="D4" i="5"/>
  <c r="C4" i="5"/>
  <c r="B6" i="5"/>
  <c r="B10" i="5"/>
  <c r="B14" i="5"/>
  <c r="B18" i="5"/>
  <c r="B22" i="5"/>
  <c r="B26" i="5"/>
  <c r="B30" i="5"/>
  <c r="B34" i="5"/>
  <c r="B38" i="5"/>
  <c r="B42" i="5"/>
</calcChain>
</file>

<file path=xl/sharedStrings.xml><?xml version="1.0" encoding="utf-8"?>
<sst xmlns="http://schemas.openxmlformats.org/spreadsheetml/2006/main" count="249" uniqueCount="61">
  <si>
    <t>STARTOVNÍ ČÍSLO</t>
  </si>
  <si>
    <r>
      <t xml:space="preserve">KATEGORIE: </t>
    </r>
    <r>
      <rPr>
        <sz val="16"/>
        <rFont val="Arial"/>
        <family val="2"/>
        <charset val="238"/>
      </rPr>
      <t>starší</t>
    </r>
  </si>
  <si>
    <t>POŽÁRNÍ ÚTOK</t>
  </si>
  <si>
    <t>štafeta dvojic</t>
  </si>
  <si>
    <t>SOUČET BODŮ</t>
  </si>
  <si>
    <t>POŘADÍ</t>
  </si>
  <si>
    <t>I. pokus</t>
  </si>
  <si>
    <t>Pořadí.</t>
  </si>
  <si>
    <t>tr. body</t>
  </si>
  <si>
    <t>SDH</t>
  </si>
  <si>
    <t>II. pokus</t>
  </si>
  <si>
    <t>Požární útok</t>
  </si>
  <si>
    <t>Dosažené časy</t>
  </si>
  <si>
    <t>Výsledek</t>
  </si>
  <si>
    <t>1. časoměřič nebo levý  terč</t>
  </si>
  <si>
    <t>2. časoměřič nebo pravý terč</t>
  </si>
  <si>
    <t>3. časoměřič</t>
  </si>
  <si>
    <t>Výsledný čas pokusu</t>
  </si>
  <si>
    <t>pořadí</t>
  </si>
  <si>
    <t>start. číslo</t>
  </si>
  <si>
    <t>Soutěžní družstvo</t>
  </si>
  <si>
    <t>1pokus</t>
  </si>
  <si>
    <t>2pokus</t>
  </si>
  <si>
    <t>ŠTAFETA POŽÁRNÍCH DVOJIC</t>
  </si>
  <si>
    <t>Základem je čas naměřeny od vydání signálu startéra do proběhnutí posledního člena cílem</t>
  </si>
  <si>
    <t>Výsledek soutěže</t>
  </si>
  <si>
    <t>Předčasné vyběhnutí</t>
  </si>
  <si>
    <t>Nesvinutí rozpadlého kotouče</t>
  </si>
  <si>
    <t>I. časoměřič</t>
  </si>
  <si>
    <t>II. časoměřič</t>
  </si>
  <si>
    <t>III. časoměřič</t>
  </si>
  <si>
    <t>úřední čas</t>
  </si>
  <si>
    <t>Součet trest. sekund a úředního času</t>
  </si>
  <si>
    <t>počet bodů za umístění</t>
  </si>
  <si>
    <t>Start. číslo</t>
  </si>
  <si>
    <t>pokus</t>
  </si>
  <si>
    <t>Pomoc při svinování</t>
  </si>
  <si>
    <t>Nerozložení hadice  (proudnice na čáru</t>
  </si>
  <si>
    <t>Nesprávné napojení hadice nebo proudnice</t>
  </si>
  <si>
    <t>Nesprávné rozvinutí hadice u hydrantu</t>
  </si>
  <si>
    <t>Nesprávné oběhnutí nebo neoběhnutí mety</t>
  </si>
  <si>
    <t xml:space="preserve">Neúplné svinutí hadice </t>
  </si>
  <si>
    <t>Hození hadice, koncovky nebo proudnice</t>
  </si>
  <si>
    <t>Chození po nesprávné straně</t>
  </si>
  <si>
    <t>Nesprávné svinutí hadice</t>
  </si>
  <si>
    <t>Nesprávné odpojení hadice, proudnice</t>
  </si>
  <si>
    <t>Důvod neplatnosti pokusu (1-6 nebo slovně)</t>
  </si>
  <si>
    <t>Pú</t>
  </si>
  <si>
    <t>DV</t>
  </si>
  <si>
    <t>tb</t>
  </si>
  <si>
    <t>K úřednímu času se připočítavají trest. sekundy - za každý případ 10 sekund.</t>
  </si>
  <si>
    <r>
      <t>Příčina neplatnosti pokusu</t>
    </r>
    <r>
      <rPr>
        <sz val="12"/>
        <rFont val="Arial"/>
        <family val="2"/>
        <charset val="238"/>
      </rPr>
      <t/>
    </r>
  </si>
  <si>
    <t>Výškovice</t>
  </si>
  <si>
    <t>Tísek</t>
  </si>
  <si>
    <t>Hájov</t>
  </si>
  <si>
    <t>Mniší B</t>
  </si>
  <si>
    <t>Slatina</t>
  </si>
  <si>
    <t>Velké Albrechtice</t>
  </si>
  <si>
    <t>Mniší A</t>
  </si>
  <si>
    <t>Děrné</t>
  </si>
  <si>
    <t>Frenštát p.R.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</si>
</sst>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2"/>
      <name val="Arial"/>
      <family val="2"/>
      <charset val="238"/>
    </font>
    <font>
      <sz val="16"/>
      <name val="Arial"/>
      <family val="2"/>
      <charset val="238"/>
    </font>
    <font>
      <sz val="14"/>
      <name val="Arial"/>
      <family val="2"/>
      <charset val="238"/>
    </font>
    <font>
      <sz val="18"/>
      <name val="Arial"/>
      <family val="2"/>
      <charset val="238"/>
    </font>
    <font>
      <b/>
      <sz val="2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2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6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5" fillId="0" borderId="1" xfId="0" applyFont="1" applyBorder="1" applyAlignment="1"/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2" fillId="2" borderId="8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6" fillId="0" borderId="13" xfId="0" applyFont="1" applyBorder="1"/>
    <xf numFmtId="0" fontId="0" fillId="0" borderId="14" xfId="0" applyBorder="1"/>
    <xf numFmtId="0" fontId="0" fillId="0" borderId="15" xfId="0" applyBorder="1"/>
    <xf numFmtId="0" fontId="0" fillId="0" borderId="21" xfId="0" applyFont="1" applyBorder="1" applyAlignment="1">
      <alignment wrapText="1"/>
    </xf>
    <xf numFmtId="0" fontId="4" fillId="0" borderId="20" xfId="0" applyFont="1" applyBorder="1"/>
    <xf numFmtId="0" fontId="4" fillId="0" borderId="7" xfId="0" applyFont="1" applyBorder="1"/>
    <xf numFmtId="0" fontId="1" fillId="0" borderId="16" xfId="0" applyFont="1" applyBorder="1" applyAlignment="1">
      <alignment horizontal="center" wrapText="1"/>
    </xf>
    <xf numFmtId="0" fontId="2" fillId="2" borderId="24" xfId="0" applyFont="1" applyFill="1" applyBorder="1" applyAlignment="1"/>
    <xf numFmtId="0" fontId="1" fillId="0" borderId="25" xfId="0" applyFont="1" applyBorder="1" applyAlignment="1">
      <alignment horizontal="center" wrapText="1"/>
    </xf>
    <xf numFmtId="0" fontId="2" fillId="2" borderId="27" xfId="0" applyFont="1" applyFill="1" applyBorder="1" applyAlignment="1"/>
    <xf numFmtId="0" fontId="0" fillId="0" borderId="11" xfId="0" applyFont="1" applyBorder="1" applyAlignment="1">
      <alignment vertical="center" wrapText="1"/>
    </xf>
    <xf numFmtId="0" fontId="1" fillId="0" borderId="26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2" borderId="4" xfId="0" applyFont="1" applyFill="1" applyBorder="1" applyAlignment="1">
      <alignment horizontal="center"/>
    </xf>
    <xf numFmtId="0" fontId="0" fillId="2" borderId="27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0" borderId="47" xfId="0" applyBorder="1"/>
    <xf numFmtId="0" fontId="0" fillId="0" borderId="0" xfId="0" applyBorder="1"/>
    <xf numFmtId="0" fontId="0" fillId="0" borderId="0" xfId="0" applyFont="1" applyBorder="1" applyAlignment="1">
      <alignment horizontal="center"/>
    </xf>
    <xf numFmtId="0" fontId="2" fillId="2" borderId="25" xfId="0" applyFont="1" applyFill="1" applyBorder="1"/>
    <xf numFmtId="0" fontId="2" fillId="2" borderId="26" xfId="0" applyFont="1" applyFill="1" applyBorder="1"/>
    <xf numFmtId="0" fontId="3" fillId="0" borderId="0" xfId="0" applyFont="1" applyBorder="1" applyAlignment="1">
      <alignment horizontal="center" textRotation="90"/>
    </xf>
    <xf numFmtId="0" fontId="3" fillId="0" borderId="0" xfId="0" applyNumberFormat="1" applyFont="1" applyBorder="1" applyAlignment="1">
      <alignment horizontal="center" textRotation="90"/>
    </xf>
    <xf numFmtId="0" fontId="0" fillId="0" borderId="0" xfId="0" applyNumberFormat="1"/>
    <xf numFmtId="0" fontId="0" fillId="0" borderId="8" xfId="0" applyFont="1" applyBorder="1" applyAlignment="1" applyProtection="1">
      <alignment horizontal="center"/>
      <protection locked="0"/>
    </xf>
    <xf numFmtId="0" fontId="0" fillId="0" borderId="22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protection locked="0"/>
    </xf>
    <xf numFmtId="0" fontId="2" fillId="0" borderId="23" xfId="0" applyFont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  <protection locked="0"/>
    </xf>
    <xf numFmtId="0" fontId="0" fillId="0" borderId="26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0" fontId="2" fillId="0" borderId="4" xfId="0" applyFont="1" applyBorder="1" applyAlignment="1" applyProtection="1">
      <protection locked="0"/>
    </xf>
    <xf numFmtId="0" fontId="2" fillId="0" borderId="28" xfId="0" applyFont="1" applyBorder="1" applyAlignment="1" applyProtection="1"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0" fillId="0" borderId="32" xfId="0" applyFont="1" applyBorder="1" applyAlignment="1" applyProtection="1">
      <alignment horizontal="center"/>
      <protection locked="0"/>
    </xf>
    <xf numFmtId="0" fontId="0" fillId="0" borderId="33" xfId="0" applyFont="1" applyBorder="1" applyAlignment="1" applyProtection="1">
      <alignment horizontal="center"/>
      <protection locked="0"/>
    </xf>
    <xf numFmtId="0" fontId="0" fillId="0" borderId="10" xfId="0" applyFont="1" applyBorder="1" applyAlignment="1" applyProtection="1">
      <alignment horizontal="center"/>
      <protection locked="0"/>
    </xf>
    <xf numFmtId="0" fontId="0" fillId="0" borderId="43" xfId="0" applyFont="1" applyBorder="1" applyAlignment="1" applyProtection="1">
      <alignment horizontal="center"/>
      <protection locked="0"/>
    </xf>
    <xf numFmtId="0" fontId="0" fillId="0" borderId="12" xfId="0" applyFont="1" applyBorder="1" applyAlignment="1" applyProtection="1">
      <alignment horizontal="center"/>
      <protection locked="0"/>
    </xf>
    <xf numFmtId="0" fontId="0" fillId="0" borderId="44" xfId="0" applyFont="1" applyBorder="1" applyAlignment="1" applyProtection="1">
      <alignment horizontal="center"/>
      <protection locked="0"/>
    </xf>
    <xf numFmtId="0" fontId="0" fillId="0" borderId="45" xfId="0" applyFont="1" applyBorder="1" applyAlignment="1" applyProtection="1">
      <alignment horizontal="center"/>
      <protection locked="0"/>
    </xf>
    <xf numFmtId="0" fontId="0" fillId="0" borderId="46" xfId="0" applyFont="1" applyBorder="1" applyAlignment="1" applyProtection="1">
      <alignment horizontal="center"/>
      <protection locked="0"/>
    </xf>
    <xf numFmtId="0" fontId="2" fillId="2" borderId="53" xfId="0" applyFont="1" applyFill="1" applyBorder="1" applyAlignment="1"/>
    <xf numFmtId="0" fontId="2" fillId="0" borderId="1" xfId="0" applyFont="1" applyBorder="1" applyAlignment="1">
      <alignment horizontal="center"/>
    </xf>
    <xf numFmtId="0" fontId="5" fillId="0" borderId="1" xfId="0" applyFont="1" applyBorder="1" applyAlignment="1" applyProtection="1">
      <alignment horizontal="left"/>
      <protection locked="0"/>
    </xf>
    <xf numFmtId="0" fontId="3" fillId="2" borderId="9" xfId="0" applyFont="1" applyFill="1" applyBorder="1" applyAlignment="1">
      <alignment horizontal="center"/>
    </xf>
    <xf numFmtId="0" fontId="1" fillId="0" borderId="1" xfId="0" applyFont="1" applyBorder="1" applyAlignment="1">
      <alignment horizontal="center" textRotation="90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textRotation="90"/>
    </xf>
    <xf numFmtId="0" fontId="3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4" fillId="2" borderId="54" xfId="0" applyFont="1" applyFill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2" fillId="0" borderId="55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textRotation="90" wrapText="1"/>
    </xf>
    <xf numFmtId="0" fontId="2" fillId="0" borderId="18" xfId="0" applyFont="1" applyBorder="1" applyAlignment="1">
      <alignment horizontal="center" textRotation="90" wrapText="1"/>
    </xf>
    <xf numFmtId="0" fontId="2" fillId="0" borderId="19" xfId="0" applyFont="1" applyBorder="1" applyAlignment="1">
      <alignment horizontal="center" textRotation="90"/>
    </xf>
    <xf numFmtId="0" fontId="2" fillId="0" borderId="57" xfId="0" applyFont="1" applyBorder="1" applyAlignment="1">
      <alignment horizontal="center" textRotation="90" wrapText="1"/>
    </xf>
    <xf numFmtId="0" fontId="2" fillId="0" borderId="58" xfId="0" applyFont="1" applyBorder="1" applyAlignment="1">
      <alignment horizontal="center" textRotation="90" wrapText="1"/>
    </xf>
    <xf numFmtId="0" fontId="4" fillId="0" borderId="51" xfId="0" applyFont="1" applyBorder="1" applyAlignment="1">
      <alignment horizontal="center" textRotation="90"/>
    </xf>
    <xf numFmtId="0" fontId="4" fillId="0" borderId="59" xfId="0" applyFont="1" applyBorder="1" applyAlignment="1">
      <alignment horizontal="center" textRotation="90"/>
    </xf>
    <xf numFmtId="0" fontId="3" fillId="2" borderId="35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4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0" fillId="0" borderId="40" xfId="0" applyBorder="1" applyAlignment="1">
      <alignment horizontal="center" textRotation="90" wrapText="1"/>
    </xf>
    <xf numFmtId="0" fontId="0" fillId="0" borderId="41" xfId="0" applyBorder="1" applyAlignment="1">
      <alignment horizontal="center" textRotation="90" wrapText="1"/>
    </xf>
    <xf numFmtId="0" fontId="0" fillId="0" borderId="42" xfId="0" applyBorder="1" applyAlignment="1">
      <alignment horizontal="center" textRotation="90" wrapText="1"/>
    </xf>
    <xf numFmtId="0" fontId="0" fillId="0" borderId="5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8" xfId="0" applyFont="1" applyBorder="1" applyAlignment="1">
      <alignment horizontal="center" textRotation="90" wrapText="1"/>
    </xf>
    <xf numFmtId="0" fontId="0" fillId="0" borderId="39" xfId="0" applyFont="1" applyBorder="1" applyAlignment="1">
      <alignment horizontal="center" textRotation="90" wrapText="1"/>
    </xf>
    <xf numFmtId="0" fontId="0" fillId="0" borderId="36" xfId="0" applyFont="1" applyBorder="1" applyAlignment="1">
      <alignment horizontal="center" textRotation="90" wrapText="1"/>
    </xf>
    <xf numFmtId="0" fontId="0" fillId="0" borderId="20" xfId="0" applyFont="1" applyBorder="1" applyAlignment="1">
      <alignment horizontal="center" textRotation="90" wrapText="1"/>
    </xf>
    <xf numFmtId="0" fontId="8" fillId="0" borderId="48" xfId="0" applyFont="1" applyBorder="1" applyAlignment="1">
      <alignment horizontal="center" textRotation="90" wrapText="1"/>
    </xf>
    <xf numFmtId="0" fontId="8" fillId="0" borderId="49" xfId="0" applyFont="1" applyBorder="1" applyAlignment="1">
      <alignment horizontal="center" textRotation="90" wrapText="1"/>
    </xf>
    <xf numFmtId="0" fontId="8" fillId="0" borderId="34" xfId="0" applyFont="1" applyBorder="1" applyAlignment="1">
      <alignment horizontal="center" textRotation="90" wrapText="1"/>
    </xf>
    <xf numFmtId="0" fontId="8" fillId="0" borderId="21" xfId="0" applyFont="1" applyBorder="1" applyAlignment="1">
      <alignment horizontal="center" textRotation="90" wrapText="1"/>
    </xf>
    <xf numFmtId="0" fontId="2" fillId="0" borderId="29" xfId="0" applyFont="1" applyBorder="1" applyAlignment="1">
      <alignment horizontal="left" vertical="center"/>
    </xf>
    <xf numFmtId="0" fontId="8" fillId="0" borderId="50" xfId="0" applyFont="1" applyBorder="1" applyAlignment="1">
      <alignment horizontal="center" textRotation="90" wrapText="1"/>
    </xf>
    <xf numFmtId="0" fontId="8" fillId="0" borderId="51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1" xfId="0" applyFont="1" applyBorder="1" applyAlignment="1">
      <alignment horizontal="center" textRotation="90"/>
    </xf>
    <xf numFmtId="0" fontId="0" fillId="0" borderId="26" xfId="0" applyFont="1" applyBorder="1" applyAlignment="1">
      <alignment horizontal="center" textRotation="90"/>
    </xf>
    <xf numFmtId="0" fontId="0" fillId="0" borderId="6" xfId="0" applyFont="1" applyBorder="1" applyAlignment="1">
      <alignment horizontal="center" textRotation="90"/>
    </xf>
    <xf numFmtId="0" fontId="0" fillId="0" borderId="0" xfId="0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24" xfId="0" applyFont="1" applyBorder="1" applyAlignment="1">
      <alignment horizontal="center" textRotation="90"/>
    </xf>
    <xf numFmtId="0" fontId="3" fillId="0" borderId="24" xfId="0" applyFont="1" applyBorder="1" applyAlignment="1">
      <alignment horizontal="center" textRotation="90"/>
    </xf>
    <xf numFmtId="0" fontId="5" fillId="2" borderId="9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view="pageBreakPreview" zoomScale="60" workbookViewId="0">
      <selection activeCell="B22" sqref="B22:B23"/>
    </sheetView>
  </sheetViews>
  <sheetFormatPr defaultRowHeight="15" x14ac:dyDescent="0.25"/>
  <cols>
    <col min="2" max="2" width="27.28515625" customWidth="1"/>
    <col min="10" max="10" width="0.7109375" customWidth="1"/>
  </cols>
  <sheetData>
    <row r="1" spans="1:9" ht="51" customHeight="1" thickBot="1" x14ac:dyDescent="0.3">
      <c r="A1" s="60" t="s">
        <v>0</v>
      </c>
      <c r="B1" s="61" t="s">
        <v>1</v>
      </c>
      <c r="C1" s="62" t="s">
        <v>2</v>
      </c>
      <c r="D1" s="62"/>
      <c r="E1" s="63" t="s">
        <v>3</v>
      </c>
      <c r="F1" s="63"/>
      <c r="G1" s="63"/>
      <c r="H1" s="64" t="s">
        <v>4</v>
      </c>
      <c r="I1" s="65" t="s">
        <v>5</v>
      </c>
    </row>
    <row r="2" spans="1:9" ht="30" customHeight="1" thickBot="1" x14ac:dyDescent="0.3">
      <c r="A2" s="60"/>
      <c r="B2" s="61"/>
      <c r="C2" s="1" t="s">
        <v>6</v>
      </c>
      <c r="D2" s="66" t="s">
        <v>7</v>
      </c>
      <c r="E2" s="2" t="s">
        <v>6</v>
      </c>
      <c r="F2" s="3" t="s">
        <v>8</v>
      </c>
      <c r="G2" s="66" t="s">
        <v>7</v>
      </c>
      <c r="H2" s="64"/>
      <c r="I2" s="65"/>
    </row>
    <row r="3" spans="1:9" ht="30" customHeight="1" thickBot="1" x14ac:dyDescent="0.4">
      <c r="A3" s="60"/>
      <c r="B3" s="4" t="s">
        <v>9</v>
      </c>
      <c r="C3" s="5" t="s">
        <v>10</v>
      </c>
      <c r="D3" s="66"/>
      <c r="E3" s="6" t="s">
        <v>10</v>
      </c>
      <c r="F3" s="7" t="s">
        <v>8</v>
      </c>
      <c r="G3" s="66"/>
      <c r="H3" s="64"/>
      <c r="I3" s="65"/>
    </row>
    <row r="4" spans="1:9" ht="19.5" customHeight="1" thickBot="1" x14ac:dyDescent="0.3">
      <c r="A4" s="57">
        <v>1</v>
      </c>
      <c r="B4" s="58" t="s">
        <v>52</v>
      </c>
      <c r="C4" s="8">
        <f>IF(B4="","",výpočty!C4)</f>
        <v>21.77</v>
      </c>
      <c r="D4" s="59">
        <f>IF(B4="","",výpočty!D4)</f>
        <v>4</v>
      </c>
      <c r="E4" s="8">
        <f>IF(B4="","",výpočty!E4)</f>
        <v>67.010000000000005</v>
      </c>
      <c r="F4" s="9">
        <f>IF(B4="","",výpočty!F4)</f>
        <v>0</v>
      </c>
      <c r="G4" s="59">
        <f>IF(B4="","",výpočty!G4)</f>
        <v>7</v>
      </c>
      <c r="H4" s="67">
        <f>IF(B4="","",D4+G4)</f>
        <v>11</v>
      </c>
      <c r="I4" s="59">
        <f>IF(B4="","",výpočty!I4)</f>
        <v>6</v>
      </c>
    </row>
    <row r="5" spans="1:9" ht="19.5" customHeight="1" thickBot="1" x14ac:dyDescent="0.3">
      <c r="A5" s="57"/>
      <c r="B5" s="58"/>
      <c r="C5" s="10" t="str">
        <f>IF(B4="","",výpočty!C5)</f>
        <v>dnf</v>
      </c>
      <c r="D5" s="59">
        <f>IF(C5="","",výpočty!D5)</f>
        <v>0</v>
      </c>
      <c r="E5" s="31">
        <f>IF(B4="","",výpočty!E5)</f>
        <v>72.22</v>
      </c>
      <c r="F5" s="32">
        <f>IF(B4="","",výpočty!F5)</f>
        <v>0</v>
      </c>
      <c r="G5" s="59">
        <f>IF(F5="","",výpočty!G5)</f>
        <v>0</v>
      </c>
      <c r="H5" s="67"/>
      <c r="I5" s="59" t="str">
        <f>IF(H5="","",výpočty!I5)</f>
        <v/>
      </c>
    </row>
    <row r="6" spans="1:9" ht="19.5" customHeight="1" thickBot="1" x14ac:dyDescent="0.3">
      <c r="A6" s="57">
        <f>A4+1</f>
        <v>2</v>
      </c>
      <c r="B6" s="58" t="s">
        <v>53</v>
      </c>
      <c r="C6" s="8">
        <f>IF(B6="","",výpočty!C6)</f>
        <v>21.33</v>
      </c>
      <c r="D6" s="59">
        <f>IF(B6="","",výpočty!D6)</f>
        <v>3</v>
      </c>
      <c r="E6" s="8">
        <f>IF(B6="","",výpočty!E6)</f>
        <v>55.03</v>
      </c>
      <c r="F6" s="9">
        <f>IF(B6="","",výpočty!F6)</f>
        <v>0</v>
      </c>
      <c r="G6" s="59">
        <f>IF(B6="","",výpočty!G6)</f>
        <v>4</v>
      </c>
      <c r="H6" s="67">
        <f>IF(B6="","",D6+G6)</f>
        <v>7</v>
      </c>
      <c r="I6" s="59">
        <f>IF(B6="","",výpočty!I6)</f>
        <v>3</v>
      </c>
    </row>
    <row r="7" spans="1:9" ht="19.5" customHeight="1" thickBot="1" x14ac:dyDescent="0.3">
      <c r="A7" s="57"/>
      <c r="B7" s="58"/>
      <c r="C7" s="10" t="str">
        <f>IF(B6="","",výpočty!C7)</f>
        <v>dnf</v>
      </c>
      <c r="D7" s="59">
        <f>IF(C7="","",výpočty!D7)</f>
        <v>0</v>
      </c>
      <c r="E7" s="31" t="str">
        <f>IF(B6="","",výpočty!E7)</f>
        <v>dnf</v>
      </c>
      <c r="F7" s="32" t="str">
        <f>IF(B6="","",výpočty!F7)</f>
        <v/>
      </c>
      <c r="G7" s="59" t="str">
        <f>IF(F7="","",výpočty!G7)</f>
        <v/>
      </c>
      <c r="H7" s="67"/>
      <c r="I7" s="59" t="str">
        <f>IF(H7="","",výpočty!I7)</f>
        <v/>
      </c>
    </row>
    <row r="8" spans="1:9" ht="19.5" customHeight="1" thickBot="1" x14ac:dyDescent="0.3">
      <c r="A8" s="57">
        <f>A6+1</f>
        <v>3</v>
      </c>
      <c r="B8" s="58" t="s">
        <v>54</v>
      </c>
      <c r="C8" s="8">
        <f>IF(B8="","",výpočty!C8)</f>
        <v>28.61</v>
      </c>
      <c r="D8" s="59">
        <f>IF(B8="","",výpočty!D8)</f>
        <v>7</v>
      </c>
      <c r="E8" s="8">
        <f>IF(B8="","",výpočty!E8)</f>
        <v>58.1</v>
      </c>
      <c r="F8" s="9">
        <f>IF(B8="","",výpočty!F8)</f>
        <v>0</v>
      </c>
      <c r="G8" s="59">
        <f>IF(B8="","",výpočty!G8)</f>
        <v>2</v>
      </c>
      <c r="H8" s="67">
        <f>IF(B8="","",D8+G8)</f>
        <v>9</v>
      </c>
      <c r="I8" s="59">
        <f>IF(B8="","",výpočty!I8)</f>
        <v>5</v>
      </c>
    </row>
    <row r="9" spans="1:9" ht="19.5" customHeight="1" thickBot="1" x14ac:dyDescent="0.3">
      <c r="A9" s="57"/>
      <c r="B9" s="58"/>
      <c r="C9" s="10" t="str">
        <f>IF(B8="","",výpočty!C9)</f>
        <v>dnf</v>
      </c>
      <c r="D9" s="59">
        <f>IF(C9="","",výpočty!D9)</f>
        <v>0</v>
      </c>
      <c r="E9" s="31">
        <f>IF(B8="","",výpočty!E9)</f>
        <v>54.64</v>
      </c>
      <c r="F9" s="32">
        <f>IF(B8="","",výpočty!F9)</f>
        <v>0</v>
      </c>
      <c r="G9" s="59">
        <f>IF(F9="","",výpočty!G9)</f>
        <v>0</v>
      </c>
      <c r="H9" s="67"/>
      <c r="I9" s="59" t="str">
        <f>IF(H9="","",výpočty!I9)</f>
        <v/>
      </c>
    </row>
    <row r="10" spans="1:9" ht="19.5" customHeight="1" thickBot="1" x14ac:dyDescent="0.3">
      <c r="A10" s="57">
        <f>A8+1</f>
        <v>4</v>
      </c>
      <c r="B10" s="58" t="s">
        <v>59</v>
      </c>
      <c r="C10" s="8">
        <f>IF(B10="","",výpočty!C10)</f>
        <v>31.08</v>
      </c>
      <c r="D10" s="59">
        <f>IF(B10="","",výpočty!D10)</f>
        <v>8</v>
      </c>
      <c r="E10" s="8">
        <f>IF(B10="","",výpočty!E10)</f>
        <v>91.97</v>
      </c>
      <c r="F10" s="9">
        <f>IF(B10="","",výpočty!F10)</f>
        <v>10</v>
      </c>
      <c r="G10" s="59">
        <f>IF(B10="","",výpočty!G10)</f>
        <v>8</v>
      </c>
      <c r="H10" s="67">
        <f>IF(B10="","",D10+G10)</f>
        <v>16</v>
      </c>
      <c r="I10" s="59">
        <f>IF(B10="","",výpočty!I10)</f>
        <v>9</v>
      </c>
    </row>
    <row r="11" spans="1:9" ht="19.5" customHeight="1" thickBot="1" x14ac:dyDescent="0.3">
      <c r="A11" s="57"/>
      <c r="B11" s="58"/>
      <c r="C11" s="10" t="str">
        <f>IF(B10="","",výpočty!C11)</f>
        <v>dnf</v>
      </c>
      <c r="D11" s="59">
        <f>IF(C11="","",výpočty!D11)</f>
        <v>0</v>
      </c>
      <c r="E11" s="31" t="str">
        <f>IF(B10="","",výpočty!E11)</f>
        <v>dnf</v>
      </c>
      <c r="F11" s="32" t="str">
        <f>IF(B10="","",výpočty!F11)</f>
        <v/>
      </c>
      <c r="G11" s="59" t="str">
        <f>IF(F11="","",výpočty!G11)</f>
        <v/>
      </c>
      <c r="H11" s="67"/>
      <c r="I11" s="59" t="str">
        <f>IF(H11="","",výpočty!I11)</f>
        <v/>
      </c>
    </row>
    <row r="12" spans="1:9" ht="19.5" customHeight="1" thickBot="1" x14ac:dyDescent="0.3">
      <c r="A12" s="57">
        <f>A10+1</f>
        <v>5</v>
      </c>
      <c r="B12" s="58" t="s">
        <v>55</v>
      </c>
      <c r="C12" s="8">
        <f>IF(B12="","",výpočty!C12)</f>
        <v>16.53</v>
      </c>
      <c r="D12" s="59">
        <f>IF(B12="","",výpočty!D12)</f>
        <v>2</v>
      </c>
      <c r="E12" s="8">
        <f>IF(B12="","",výpočty!E12)</f>
        <v>59.35</v>
      </c>
      <c r="F12" s="9">
        <f>IF(B12="","",výpočty!F12)</f>
        <v>0</v>
      </c>
      <c r="G12" s="59">
        <f>IF(B12="","",výpočty!G12)</f>
        <v>5</v>
      </c>
      <c r="H12" s="67">
        <f>IF(B12="","",D12+G12)</f>
        <v>7</v>
      </c>
      <c r="I12" s="59">
        <f>IF(B12="","",výpočty!I12)</f>
        <v>2</v>
      </c>
    </row>
    <row r="13" spans="1:9" ht="19.5" customHeight="1" thickBot="1" x14ac:dyDescent="0.3">
      <c r="A13" s="57"/>
      <c r="B13" s="58"/>
      <c r="C13" s="10" t="str">
        <f>IF(B12="","",výpočty!C13)</f>
        <v>dnf</v>
      </c>
      <c r="D13" s="59">
        <f>IF(C13="","",výpočty!D13)</f>
        <v>0</v>
      </c>
      <c r="E13" s="31">
        <f>IF(B12="","",výpočty!E13)</f>
        <v>78.31</v>
      </c>
      <c r="F13" s="32">
        <f>IF(B12="","",výpočty!F13)</f>
        <v>0</v>
      </c>
      <c r="G13" s="59">
        <f>IF(F13="","",výpočty!G13)</f>
        <v>0</v>
      </c>
      <c r="H13" s="67"/>
      <c r="I13" s="59" t="str">
        <f>IF(H13="","",výpočty!I13)</f>
        <v/>
      </c>
    </row>
    <row r="14" spans="1:9" ht="19.5" customHeight="1" thickBot="1" x14ac:dyDescent="0.3">
      <c r="A14" s="57">
        <f>A12+1</f>
        <v>6</v>
      </c>
      <c r="B14" s="58" t="s">
        <v>56</v>
      </c>
      <c r="C14" s="8">
        <f>IF(B14="","",výpočty!C14)</f>
        <v>53.86</v>
      </c>
      <c r="D14" s="59">
        <f>IF(B14="","",výpočty!D14)</f>
        <v>9</v>
      </c>
      <c r="E14" s="8">
        <f>IF(B14="","",výpočty!E14)</f>
        <v>60.5</v>
      </c>
      <c r="F14" s="9">
        <f>IF(B14="","",výpočty!F14)</f>
        <v>0</v>
      </c>
      <c r="G14" s="59">
        <f>IF(B14="","",výpočty!G14)</f>
        <v>6</v>
      </c>
      <c r="H14" s="67">
        <f>IF(B14="","",D14+G14)</f>
        <v>15</v>
      </c>
      <c r="I14" s="59">
        <f>IF(B14="","",výpočty!I14)</f>
        <v>8</v>
      </c>
    </row>
    <row r="15" spans="1:9" ht="19.5" customHeight="1" thickBot="1" x14ac:dyDescent="0.3">
      <c r="A15" s="57"/>
      <c r="B15" s="58"/>
      <c r="C15" s="10" t="str">
        <f>IF(B14="","",výpočty!C15)</f>
        <v>dnf</v>
      </c>
      <c r="D15" s="59">
        <f>IF(C15="","",výpočty!D15)</f>
        <v>0</v>
      </c>
      <c r="E15" s="31" t="str">
        <f>IF(B14="","",výpočty!E15)</f>
        <v>dnf</v>
      </c>
      <c r="F15" s="32" t="str">
        <f>IF(B14="","",výpočty!F15)</f>
        <v/>
      </c>
      <c r="G15" s="59" t="str">
        <f>IF(F15="","",výpočty!G15)</f>
        <v/>
      </c>
      <c r="H15" s="67"/>
      <c r="I15" s="59" t="str">
        <f>IF(H15="","",výpočty!I15)</f>
        <v/>
      </c>
    </row>
    <row r="16" spans="1:9" ht="19.5" customHeight="1" thickBot="1" x14ac:dyDescent="0.3">
      <c r="A16" s="57">
        <f>A14+1</f>
        <v>7</v>
      </c>
      <c r="B16" s="58" t="s">
        <v>60</v>
      </c>
      <c r="C16" s="8">
        <f>IF(B16="","",výpočty!C16)</f>
        <v>15.38</v>
      </c>
      <c r="D16" s="59">
        <f>IF(B16="","",výpočty!D16)</f>
        <v>1</v>
      </c>
      <c r="E16" s="8">
        <f>IF(B16="","",výpočty!E16)</f>
        <v>70.58</v>
      </c>
      <c r="F16" s="9">
        <f>IF(B16="","",výpočty!F16)</f>
        <v>10</v>
      </c>
      <c r="G16" s="59">
        <f>IF(B16="","",výpočty!G16)</f>
        <v>1</v>
      </c>
      <c r="H16" s="67">
        <f>IF(B16="","",D16+G16)</f>
        <v>2</v>
      </c>
      <c r="I16" s="59">
        <f>IF(B16="","",výpočty!I16)</f>
        <v>1</v>
      </c>
    </row>
    <row r="17" spans="1:9" ht="19.5" customHeight="1" thickBot="1" x14ac:dyDescent="0.3">
      <c r="A17" s="57"/>
      <c r="B17" s="58"/>
      <c r="C17" s="10" t="str">
        <f>IF(B16="","",výpočty!C17)</f>
        <v>dnf</v>
      </c>
      <c r="D17" s="59">
        <f>IF(C17="","",výpočty!D17)</f>
        <v>0</v>
      </c>
      <c r="E17" s="31">
        <f>IF(B16="","",výpočty!E17)</f>
        <v>54.53</v>
      </c>
      <c r="F17" s="32">
        <f>IF(B16="","",výpočty!F17)</f>
        <v>0</v>
      </c>
      <c r="G17" s="59">
        <f>IF(F17="","",výpočty!G17)</f>
        <v>0</v>
      </c>
      <c r="H17" s="67"/>
      <c r="I17" s="59" t="str">
        <f>IF(H17="","",výpočty!I17)</f>
        <v/>
      </c>
    </row>
    <row r="18" spans="1:9" ht="19.5" customHeight="1" thickBot="1" x14ac:dyDescent="0.3">
      <c r="A18" s="57">
        <f>A16+1</f>
        <v>8</v>
      </c>
      <c r="B18" s="58" t="s">
        <v>57</v>
      </c>
      <c r="C18" s="8">
        <f>IF(B18="","",výpočty!C18)</f>
        <v>21.83</v>
      </c>
      <c r="D18" s="59">
        <f>IF(B18="","",výpočty!D18)</f>
        <v>5</v>
      </c>
      <c r="E18" s="8">
        <f>IF(B18="","",výpočty!E18)</f>
        <v>96.3</v>
      </c>
      <c r="F18" s="9">
        <f>IF(B18="","",výpočty!F18)</f>
        <v>30</v>
      </c>
      <c r="G18" s="59">
        <f>IF(B18="","",výpočty!G18)</f>
        <v>9</v>
      </c>
      <c r="H18" s="67">
        <f>IF(B18="","",D18+G18)</f>
        <v>14</v>
      </c>
      <c r="I18" s="59">
        <f>IF(B18="","",výpočty!I18)</f>
        <v>7</v>
      </c>
    </row>
    <row r="19" spans="1:9" ht="19.5" customHeight="1" thickBot="1" x14ac:dyDescent="0.3">
      <c r="A19" s="57"/>
      <c r="B19" s="58"/>
      <c r="C19" s="10" t="str">
        <f>IF(B18="","",výpočty!C19)</f>
        <v>dnf</v>
      </c>
      <c r="D19" s="59">
        <f>IF(C19="","",výpočty!D19)</f>
        <v>0</v>
      </c>
      <c r="E19" s="31" t="str">
        <f>IF(B18="","",výpočty!E19)</f>
        <v>dnf</v>
      </c>
      <c r="F19" s="32" t="str">
        <f>IF(B18="","",výpočty!F19)</f>
        <v/>
      </c>
      <c r="G19" s="59" t="str">
        <f>IF(F19="","",výpočty!G19)</f>
        <v/>
      </c>
      <c r="H19" s="67"/>
      <c r="I19" s="59" t="str">
        <f>IF(H19="","",výpočty!I19)</f>
        <v/>
      </c>
    </row>
    <row r="20" spans="1:9" ht="19.5" customHeight="1" thickBot="1" x14ac:dyDescent="0.3">
      <c r="A20" s="57">
        <f>A18+1</f>
        <v>9</v>
      </c>
      <c r="B20" s="58" t="s">
        <v>58</v>
      </c>
      <c r="C20" s="8">
        <f>IF(B20="","",výpočty!C20)</f>
        <v>27.83</v>
      </c>
      <c r="D20" s="59">
        <f>IF(B20="","",výpočty!D20)</f>
        <v>6</v>
      </c>
      <c r="E20" s="8">
        <f>IF(B20="","",výpočty!E20)</f>
        <v>54.73</v>
      </c>
      <c r="F20" s="9">
        <f>IF(B20="","",výpočty!F20)</f>
        <v>0</v>
      </c>
      <c r="G20" s="59">
        <f>IF(B20="","",výpočty!G20)</f>
        <v>3</v>
      </c>
      <c r="H20" s="67">
        <f>IF(B20="","",D20+G20)</f>
        <v>9</v>
      </c>
      <c r="I20" s="59">
        <f>IF(B20="","",výpočty!I20)</f>
        <v>4</v>
      </c>
    </row>
    <row r="21" spans="1:9" ht="19.5" customHeight="1" thickBot="1" x14ac:dyDescent="0.3">
      <c r="A21" s="57"/>
      <c r="B21" s="58"/>
      <c r="C21" s="10" t="str">
        <f>IF(B20="","",výpočty!C21)</f>
        <v>dnf</v>
      </c>
      <c r="D21" s="59">
        <f>IF(C21="","",výpočty!D21)</f>
        <v>0</v>
      </c>
      <c r="E21" s="31">
        <f>IF(B20="","",výpočty!E21)</f>
        <v>58.45</v>
      </c>
      <c r="F21" s="32">
        <f>IF(B20="","",výpočty!F21)</f>
        <v>0</v>
      </c>
      <c r="G21" s="59">
        <f>IF(F21="","",výpočty!G21)</f>
        <v>0</v>
      </c>
      <c r="H21" s="67"/>
      <c r="I21" s="59" t="str">
        <f>IF(H21="","",výpočty!I21)</f>
        <v/>
      </c>
    </row>
    <row r="22" spans="1:9" ht="19.5" customHeight="1" thickBot="1" x14ac:dyDescent="0.3">
      <c r="A22" s="57">
        <f>A20+1</f>
        <v>10</v>
      </c>
      <c r="B22" s="58"/>
      <c r="C22" s="8" t="str">
        <f>IF(B22="","",výpočty!C22)</f>
        <v/>
      </c>
      <c r="D22" s="59" t="str">
        <f>IF(B22="","",výpočty!D22)</f>
        <v/>
      </c>
      <c r="E22" s="8" t="str">
        <f>IF(B22="","",výpočty!E22)</f>
        <v/>
      </c>
      <c r="F22" s="9" t="str">
        <f>IF(B22="","",výpočty!F22)</f>
        <v/>
      </c>
      <c r="G22" s="59" t="str">
        <f>IF(B22="","",výpočty!G22)</f>
        <v/>
      </c>
      <c r="H22" s="67" t="str">
        <f>IF(B22="","",D22+G22)</f>
        <v/>
      </c>
      <c r="I22" s="59" t="str">
        <f>IF(B22="","",výpočty!I22)</f>
        <v/>
      </c>
    </row>
    <row r="23" spans="1:9" ht="19.5" customHeight="1" thickBot="1" x14ac:dyDescent="0.3">
      <c r="A23" s="57"/>
      <c r="B23" s="58"/>
      <c r="C23" s="10" t="str">
        <f>IF(B22="","",výpočty!C23)</f>
        <v/>
      </c>
      <c r="D23" s="59" t="str">
        <f>IF(C23="","",výpočty!D23)</f>
        <v/>
      </c>
      <c r="E23" s="31" t="str">
        <f>IF(B22="","",výpočty!E23)</f>
        <v/>
      </c>
      <c r="F23" s="32" t="str">
        <f>IF(B22="","",výpočty!F23)</f>
        <v/>
      </c>
      <c r="G23" s="59" t="str">
        <f>IF(F23="","",výpočty!G23)</f>
        <v/>
      </c>
      <c r="H23" s="67"/>
      <c r="I23" s="59" t="str">
        <f>IF(H23="","",výpočty!I23)</f>
        <v/>
      </c>
    </row>
    <row r="24" spans="1:9" ht="19.5" customHeight="1" thickBot="1" x14ac:dyDescent="0.3">
      <c r="A24" s="57">
        <f>A22+1</f>
        <v>11</v>
      </c>
      <c r="B24" s="58"/>
      <c r="C24" s="8" t="str">
        <f>IF(B24="","",výpočty!C24)</f>
        <v/>
      </c>
      <c r="D24" s="59" t="str">
        <f>IF(B24="","",výpočty!D24)</f>
        <v/>
      </c>
      <c r="E24" s="8" t="str">
        <f>IF(B24="","",výpočty!E24)</f>
        <v/>
      </c>
      <c r="F24" s="9" t="str">
        <f>IF(B24="","",výpočty!F24)</f>
        <v/>
      </c>
      <c r="G24" s="59" t="str">
        <f>IF(B24="","",výpočty!G24)</f>
        <v/>
      </c>
      <c r="H24" s="67" t="str">
        <f>IF(B24="","",D24+G24)</f>
        <v/>
      </c>
      <c r="I24" s="59" t="str">
        <f>IF(B24="","",výpočty!I24)</f>
        <v/>
      </c>
    </row>
    <row r="25" spans="1:9" ht="19.5" customHeight="1" thickBot="1" x14ac:dyDescent="0.3">
      <c r="A25" s="57"/>
      <c r="B25" s="58"/>
      <c r="C25" s="10" t="str">
        <f>IF(B24="","",výpočty!C25)</f>
        <v/>
      </c>
      <c r="D25" s="59" t="str">
        <f>IF(C25="","",výpočty!D25)</f>
        <v/>
      </c>
      <c r="E25" s="31" t="str">
        <f>IF(B24="","",výpočty!E25)</f>
        <v/>
      </c>
      <c r="F25" s="32" t="str">
        <f>IF(B24="","",výpočty!F25)</f>
        <v/>
      </c>
      <c r="G25" s="59" t="str">
        <f>IF(F25="","",výpočty!G25)</f>
        <v/>
      </c>
      <c r="H25" s="67"/>
      <c r="I25" s="59" t="str">
        <f>IF(H25="","",výpočty!I25)</f>
        <v/>
      </c>
    </row>
    <row r="26" spans="1:9" ht="19.5" customHeight="1" thickBot="1" x14ac:dyDescent="0.3">
      <c r="A26" s="57">
        <f>A24+1</f>
        <v>12</v>
      </c>
      <c r="B26" s="58"/>
      <c r="C26" s="8" t="str">
        <f>IF(B26="","",výpočty!C26)</f>
        <v/>
      </c>
      <c r="D26" s="59" t="str">
        <f>IF(B26="","",výpočty!D26)</f>
        <v/>
      </c>
      <c r="E26" s="8" t="str">
        <f>IF(B26="","",výpočty!E26)</f>
        <v/>
      </c>
      <c r="F26" s="9" t="str">
        <f>IF(B26="","",výpočty!F26)</f>
        <v/>
      </c>
      <c r="G26" s="59" t="str">
        <f>IF(B26="","",výpočty!G26)</f>
        <v/>
      </c>
      <c r="H26" s="67" t="str">
        <f>IF(B26="","",D26+G26)</f>
        <v/>
      </c>
      <c r="I26" s="59" t="str">
        <f>IF(B26="","",výpočty!I26)</f>
        <v/>
      </c>
    </row>
    <row r="27" spans="1:9" ht="19.5" customHeight="1" thickBot="1" x14ac:dyDescent="0.3">
      <c r="A27" s="57"/>
      <c r="B27" s="58"/>
      <c r="C27" s="10" t="str">
        <f>IF(B26="","",výpočty!C27)</f>
        <v/>
      </c>
      <c r="D27" s="59" t="str">
        <f>IF(C27="","",výpočty!D27)</f>
        <v/>
      </c>
      <c r="E27" s="31" t="str">
        <f>IF(B26="","",výpočty!E27)</f>
        <v/>
      </c>
      <c r="F27" s="32" t="str">
        <f>IF(B26="","",výpočty!F27)</f>
        <v/>
      </c>
      <c r="G27" s="59" t="str">
        <f>IF(F27="","",výpočty!G27)</f>
        <v/>
      </c>
      <c r="H27" s="67"/>
      <c r="I27" s="59" t="str">
        <f>IF(H27="","",výpočty!I27)</f>
        <v/>
      </c>
    </row>
    <row r="28" spans="1:9" ht="19.5" customHeight="1" thickBot="1" x14ac:dyDescent="0.3">
      <c r="A28" s="57">
        <f>A26+1</f>
        <v>13</v>
      </c>
      <c r="B28" s="58"/>
      <c r="C28" s="8" t="str">
        <f>IF(B28="","",výpočty!C28)</f>
        <v/>
      </c>
      <c r="D28" s="59" t="str">
        <f>IF(B28="","",výpočty!D28)</f>
        <v/>
      </c>
      <c r="E28" s="8" t="str">
        <f>IF(B28="","",výpočty!E28)</f>
        <v/>
      </c>
      <c r="F28" s="9" t="str">
        <f>IF(B28="","",výpočty!F28)</f>
        <v/>
      </c>
      <c r="G28" s="59" t="str">
        <f>IF(B28="","",výpočty!G28)</f>
        <v/>
      </c>
      <c r="H28" s="67" t="str">
        <f>IF(B28="","",D28+G28)</f>
        <v/>
      </c>
      <c r="I28" s="59" t="str">
        <f>IF(B28="","",výpočty!I28)</f>
        <v/>
      </c>
    </row>
    <row r="29" spans="1:9" ht="19.5" customHeight="1" thickBot="1" x14ac:dyDescent="0.3">
      <c r="A29" s="57"/>
      <c r="B29" s="58"/>
      <c r="C29" s="10" t="str">
        <f>IF(B28="","",výpočty!C29)</f>
        <v/>
      </c>
      <c r="D29" s="59" t="str">
        <f>IF(C29="","",výpočty!D29)</f>
        <v/>
      </c>
      <c r="E29" s="31" t="str">
        <f>IF(B28="","",výpočty!E29)</f>
        <v/>
      </c>
      <c r="F29" s="32" t="str">
        <f>IF(B28="","",výpočty!F29)</f>
        <v/>
      </c>
      <c r="G29" s="59" t="str">
        <f>IF(F29="","",výpočty!G29)</f>
        <v/>
      </c>
      <c r="H29" s="67"/>
      <c r="I29" s="59" t="str">
        <f>IF(H29="","",výpočty!I29)</f>
        <v/>
      </c>
    </row>
    <row r="30" spans="1:9" ht="19.5" customHeight="1" thickBot="1" x14ac:dyDescent="0.3">
      <c r="A30" s="57">
        <f>A28+1</f>
        <v>14</v>
      </c>
      <c r="B30" s="58"/>
      <c r="C30" s="8" t="str">
        <f>IF(B30="","",výpočty!C30)</f>
        <v/>
      </c>
      <c r="D30" s="59" t="str">
        <f>IF(B30="","",výpočty!D30)</f>
        <v/>
      </c>
      <c r="E30" s="8" t="str">
        <f>IF(B30="","",výpočty!E30)</f>
        <v/>
      </c>
      <c r="F30" s="9" t="str">
        <f>IF(B30="","",výpočty!F30)</f>
        <v/>
      </c>
      <c r="G30" s="59" t="str">
        <f>IF(B30="","",výpočty!G30)</f>
        <v/>
      </c>
      <c r="H30" s="67" t="str">
        <f>IF(B30="","",D30+G30)</f>
        <v/>
      </c>
      <c r="I30" s="59" t="str">
        <f>IF(B30="","",výpočty!I30)</f>
        <v/>
      </c>
    </row>
    <row r="31" spans="1:9" ht="19.5" customHeight="1" thickBot="1" x14ac:dyDescent="0.3">
      <c r="A31" s="57"/>
      <c r="B31" s="58"/>
      <c r="C31" s="10" t="str">
        <f>IF(B30="","",výpočty!C31)</f>
        <v/>
      </c>
      <c r="D31" s="59" t="str">
        <f>IF(C31="","",výpočty!D31)</f>
        <v/>
      </c>
      <c r="E31" s="31" t="str">
        <f>IF(B30="","",výpočty!E31)</f>
        <v/>
      </c>
      <c r="F31" s="32" t="str">
        <f>IF(B30="","",výpočty!F31)</f>
        <v/>
      </c>
      <c r="G31" s="59" t="str">
        <f>IF(F31="","",výpočty!G31)</f>
        <v/>
      </c>
      <c r="H31" s="67"/>
      <c r="I31" s="59" t="str">
        <f>IF(H31="","",výpočty!I31)</f>
        <v/>
      </c>
    </row>
    <row r="32" spans="1:9" ht="19.5" customHeight="1" thickBot="1" x14ac:dyDescent="0.3">
      <c r="A32" s="57">
        <f>A30+1</f>
        <v>15</v>
      </c>
      <c r="B32" s="58"/>
      <c r="C32" s="8" t="str">
        <f>IF(B32="","",výpočty!C32)</f>
        <v/>
      </c>
      <c r="D32" s="59" t="str">
        <f>IF(B32="","",výpočty!D32)</f>
        <v/>
      </c>
      <c r="E32" s="8" t="str">
        <f>IF(B32="","",výpočty!E32)</f>
        <v/>
      </c>
      <c r="F32" s="9" t="str">
        <f>IF(B32="","",výpočty!F32)</f>
        <v/>
      </c>
      <c r="G32" s="59" t="str">
        <f>IF(B32="","",výpočty!G32)</f>
        <v/>
      </c>
      <c r="H32" s="67" t="str">
        <f>IF(B32="","",D32+G32)</f>
        <v/>
      </c>
      <c r="I32" s="59" t="str">
        <f>IF(B32="","",výpočty!I32)</f>
        <v/>
      </c>
    </row>
    <row r="33" spans="1:9" ht="19.5" customHeight="1" thickBot="1" x14ac:dyDescent="0.3">
      <c r="A33" s="57"/>
      <c r="B33" s="58"/>
      <c r="C33" s="10" t="str">
        <f>IF(B32="","",výpočty!C33)</f>
        <v/>
      </c>
      <c r="D33" s="59" t="str">
        <f>IF(C33="","",výpočty!D33)</f>
        <v/>
      </c>
      <c r="E33" s="31" t="str">
        <f>IF(B32="","",výpočty!E33)</f>
        <v/>
      </c>
      <c r="F33" s="32" t="str">
        <f>IF(B32="","",výpočty!F33)</f>
        <v/>
      </c>
      <c r="G33" s="59" t="str">
        <f>IF(F33="","",výpočty!G33)</f>
        <v/>
      </c>
      <c r="H33" s="67"/>
      <c r="I33" s="59" t="str">
        <f>IF(H33="","",výpočty!I33)</f>
        <v/>
      </c>
    </row>
    <row r="34" spans="1:9" ht="19.5" customHeight="1" thickBot="1" x14ac:dyDescent="0.3">
      <c r="A34" s="57">
        <f>A32+1</f>
        <v>16</v>
      </c>
      <c r="B34" s="58"/>
      <c r="C34" s="8" t="str">
        <f>IF(B34="","",výpočty!C34)</f>
        <v/>
      </c>
      <c r="D34" s="59" t="str">
        <f>IF(B34="","",výpočty!D34)</f>
        <v/>
      </c>
      <c r="E34" s="8" t="str">
        <f>IF(B34="","",výpočty!E34)</f>
        <v/>
      </c>
      <c r="F34" s="9" t="str">
        <f>IF(B34="","",výpočty!F34)</f>
        <v/>
      </c>
      <c r="G34" s="59" t="str">
        <f>IF(B34="","",výpočty!G34)</f>
        <v/>
      </c>
      <c r="H34" s="67" t="str">
        <f>IF(B34="","",D34+G34)</f>
        <v/>
      </c>
      <c r="I34" s="59" t="str">
        <f>IF(B34="","",výpočty!I34)</f>
        <v/>
      </c>
    </row>
    <row r="35" spans="1:9" ht="19.5" customHeight="1" thickBot="1" x14ac:dyDescent="0.3">
      <c r="A35" s="57"/>
      <c r="B35" s="58"/>
      <c r="C35" s="10" t="str">
        <f>IF(B34="","",výpočty!C35)</f>
        <v/>
      </c>
      <c r="D35" s="59" t="str">
        <f>IF(C35="","",výpočty!D35)</f>
        <v/>
      </c>
      <c r="E35" s="31" t="str">
        <f>IF(B34="","",výpočty!E35)</f>
        <v/>
      </c>
      <c r="F35" s="32" t="str">
        <f>IF(B34="","",výpočty!F35)</f>
        <v/>
      </c>
      <c r="G35" s="59" t="str">
        <f>IF(F35="","",výpočty!G35)</f>
        <v/>
      </c>
      <c r="H35" s="67"/>
      <c r="I35" s="59" t="str">
        <f>IF(H35="","",výpočty!I35)</f>
        <v/>
      </c>
    </row>
    <row r="36" spans="1:9" ht="19.5" customHeight="1" thickBot="1" x14ac:dyDescent="0.3">
      <c r="A36" s="57">
        <f>A34+1</f>
        <v>17</v>
      </c>
      <c r="B36" s="58"/>
      <c r="C36" s="8" t="str">
        <f>IF(B36="","",výpočty!C36)</f>
        <v/>
      </c>
      <c r="D36" s="59" t="str">
        <f>IF(B36="","",výpočty!D36)</f>
        <v/>
      </c>
      <c r="E36" s="8" t="str">
        <f>IF(B36="","",výpočty!E36)</f>
        <v/>
      </c>
      <c r="F36" s="9" t="str">
        <f>IF(B36="","",výpočty!F36)</f>
        <v/>
      </c>
      <c r="G36" s="59" t="str">
        <f>IF(B36="","",výpočty!G36)</f>
        <v/>
      </c>
      <c r="H36" s="67" t="str">
        <f>IF(B36="","",D36+G36)</f>
        <v/>
      </c>
      <c r="I36" s="59" t="str">
        <f>IF(B36="","",výpočty!I36)</f>
        <v/>
      </c>
    </row>
    <row r="37" spans="1:9" ht="19.5" customHeight="1" thickBot="1" x14ac:dyDescent="0.3">
      <c r="A37" s="57"/>
      <c r="B37" s="58"/>
      <c r="C37" s="10" t="str">
        <f>IF(B36="","",výpočty!C37)</f>
        <v/>
      </c>
      <c r="D37" s="59" t="str">
        <f>IF(C37="","",výpočty!D37)</f>
        <v/>
      </c>
      <c r="E37" s="31" t="str">
        <f>IF(B36="","",výpočty!E37)</f>
        <v/>
      </c>
      <c r="F37" s="32" t="str">
        <f>IF(B36="","",výpočty!F37)</f>
        <v/>
      </c>
      <c r="G37" s="59" t="str">
        <f>IF(F37="","",výpočty!G37)</f>
        <v/>
      </c>
      <c r="H37" s="67"/>
      <c r="I37" s="59" t="str">
        <f>IF(H37="","",výpočty!I37)</f>
        <v/>
      </c>
    </row>
    <row r="38" spans="1:9" ht="19.5" customHeight="1" thickBot="1" x14ac:dyDescent="0.3">
      <c r="A38" s="57">
        <f>A36+1</f>
        <v>18</v>
      </c>
      <c r="B38" s="58"/>
      <c r="C38" s="8" t="str">
        <f>IF(B38="","",výpočty!C38)</f>
        <v/>
      </c>
      <c r="D38" s="59" t="str">
        <f>IF(B38="","",výpočty!D38)</f>
        <v/>
      </c>
      <c r="E38" s="8" t="str">
        <f>IF(B38="","",výpočty!E38)</f>
        <v/>
      </c>
      <c r="F38" s="9" t="str">
        <f>IF(B38="","",výpočty!F38)</f>
        <v/>
      </c>
      <c r="G38" s="59" t="str">
        <f>IF(B38="","",výpočty!G38)</f>
        <v/>
      </c>
      <c r="H38" s="67" t="str">
        <f>IF(B38="","",D38+G38)</f>
        <v/>
      </c>
      <c r="I38" s="59" t="str">
        <f>IF(B38="","",výpočty!I38)</f>
        <v/>
      </c>
    </row>
    <row r="39" spans="1:9" ht="19.5" customHeight="1" thickBot="1" x14ac:dyDescent="0.3">
      <c r="A39" s="57"/>
      <c r="B39" s="58"/>
      <c r="C39" s="10" t="str">
        <f>IF(B38="","",výpočty!C39)</f>
        <v/>
      </c>
      <c r="D39" s="59" t="str">
        <f>IF(C39="","",výpočty!D39)</f>
        <v/>
      </c>
      <c r="E39" s="31" t="str">
        <f>IF(B38="","",výpočty!E39)</f>
        <v/>
      </c>
      <c r="F39" s="32" t="str">
        <f>IF(B38="","",výpočty!F39)</f>
        <v/>
      </c>
      <c r="G39" s="59" t="str">
        <f>IF(F39="","",výpočty!G39)</f>
        <v/>
      </c>
      <c r="H39" s="67"/>
      <c r="I39" s="59" t="str">
        <f>IF(H39="","",výpočty!I39)</f>
        <v/>
      </c>
    </row>
    <row r="40" spans="1:9" ht="19.5" customHeight="1" thickBot="1" x14ac:dyDescent="0.3">
      <c r="A40" s="57">
        <f>A38+1</f>
        <v>19</v>
      </c>
      <c r="B40" s="58"/>
      <c r="C40" s="8" t="str">
        <f>IF(B40="","",výpočty!C40)</f>
        <v/>
      </c>
      <c r="D40" s="59" t="str">
        <f>IF(B40="","",výpočty!D40)</f>
        <v/>
      </c>
      <c r="E40" s="8" t="str">
        <f>IF(B40="","",výpočty!E40)</f>
        <v/>
      </c>
      <c r="F40" s="9" t="str">
        <f>IF(B40="","",výpočty!F40)</f>
        <v/>
      </c>
      <c r="G40" s="59" t="str">
        <f>IF(B40="","",výpočty!G40)</f>
        <v/>
      </c>
      <c r="H40" s="67" t="str">
        <f>IF(B40="","",D40+G40)</f>
        <v/>
      </c>
      <c r="I40" s="59" t="str">
        <f>IF(B40="","",výpočty!I40)</f>
        <v/>
      </c>
    </row>
    <row r="41" spans="1:9" ht="19.5" customHeight="1" thickBot="1" x14ac:dyDescent="0.3">
      <c r="A41" s="57"/>
      <c r="B41" s="58"/>
      <c r="C41" s="10" t="str">
        <f>IF(B40="","",výpočty!C41)</f>
        <v/>
      </c>
      <c r="D41" s="59" t="str">
        <f>IF(C41="","",výpočty!D41)</f>
        <v/>
      </c>
      <c r="E41" s="31" t="str">
        <f>IF(B40="","",výpočty!E41)</f>
        <v/>
      </c>
      <c r="F41" s="32" t="str">
        <f>IF(B40="","",výpočty!F41)</f>
        <v/>
      </c>
      <c r="G41" s="59" t="str">
        <f>IF(F41="","",výpočty!G41)</f>
        <v/>
      </c>
      <c r="H41" s="67"/>
      <c r="I41" s="59" t="str">
        <f>IF(H41="","",výpočty!I41)</f>
        <v/>
      </c>
    </row>
    <row r="42" spans="1:9" ht="19.5" customHeight="1" thickBot="1" x14ac:dyDescent="0.3">
      <c r="A42" s="57">
        <f>A40+1</f>
        <v>20</v>
      </c>
      <c r="B42" s="58"/>
      <c r="C42" s="8" t="str">
        <f>IF(B42="","",výpočty!C42)</f>
        <v/>
      </c>
      <c r="D42" s="59" t="str">
        <f>IF(B42="","",výpočty!D42)</f>
        <v/>
      </c>
      <c r="E42" s="8" t="str">
        <f>IF(B42="","",výpočty!E42)</f>
        <v/>
      </c>
      <c r="F42" s="9" t="str">
        <f>IF(B42="","",výpočty!F42)</f>
        <v/>
      </c>
      <c r="G42" s="59" t="str">
        <f>IF(B42="","",výpočty!G42)</f>
        <v/>
      </c>
      <c r="H42" s="67" t="str">
        <f>IF(B42="","",D42+G42)</f>
        <v/>
      </c>
      <c r="I42" s="59" t="str">
        <f>IF(B42="","",výpočty!I42)</f>
        <v/>
      </c>
    </row>
    <row r="43" spans="1:9" ht="19.5" customHeight="1" thickBot="1" x14ac:dyDescent="0.3">
      <c r="A43" s="57"/>
      <c r="B43" s="58"/>
      <c r="C43" s="10" t="str">
        <f>IF(B42="","",výpočty!C43)</f>
        <v/>
      </c>
      <c r="D43" s="59" t="str">
        <f>IF(C43="","",výpočty!D43)</f>
        <v/>
      </c>
      <c r="E43" s="31" t="str">
        <f>IF(B42="","",výpočty!E43)</f>
        <v/>
      </c>
      <c r="F43" s="32" t="str">
        <f>IF(B42="","",výpočty!F43)</f>
        <v/>
      </c>
      <c r="G43" s="59" t="str">
        <f>IF(F43="","",výpočty!G43)</f>
        <v/>
      </c>
      <c r="H43" s="67"/>
      <c r="I43" s="59" t="str">
        <f>IF(H43="","",výpočty!I43)</f>
        <v/>
      </c>
    </row>
    <row r="44" spans="1:9" ht="19.5" customHeight="1" thickBot="1" x14ac:dyDescent="0.3">
      <c r="A44" s="57">
        <f>A42+1</f>
        <v>21</v>
      </c>
      <c r="B44" s="58"/>
      <c r="C44" s="8" t="str">
        <f>IF(B44="","",výpočty!C44)</f>
        <v/>
      </c>
      <c r="D44" s="59" t="str">
        <f>IF(B44="","",výpočty!D44)</f>
        <v/>
      </c>
      <c r="E44" s="8" t="str">
        <f>IF(B44="","",výpočty!E44)</f>
        <v/>
      </c>
      <c r="F44" s="9" t="str">
        <f>IF(B44="","",výpočty!F44)</f>
        <v/>
      </c>
      <c r="G44" s="59" t="str">
        <f>IF(B44="","",výpočty!G44)</f>
        <v/>
      </c>
      <c r="H44" s="67" t="str">
        <f>IF(B44="","",D44+G44)</f>
        <v/>
      </c>
      <c r="I44" s="59" t="str">
        <f>IF(B44="","",výpočty!I44)</f>
        <v/>
      </c>
    </row>
    <row r="45" spans="1:9" ht="19.5" customHeight="1" thickBot="1" x14ac:dyDescent="0.3">
      <c r="A45" s="57"/>
      <c r="B45" s="58"/>
      <c r="C45" s="10" t="str">
        <f>IF(B44="","",výpočty!C45)</f>
        <v/>
      </c>
      <c r="D45" s="59" t="str">
        <f>IF(C45="","",výpočty!D45)</f>
        <v/>
      </c>
      <c r="E45" s="31" t="str">
        <f>IF(B44="","",výpočty!E45)</f>
        <v/>
      </c>
      <c r="F45" s="32" t="str">
        <f>IF(B44="","",výpočty!F45)</f>
        <v/>
      </c>
      <c r="G45" s="59" t="str">
        <f>IF(F45="","",výpočty!G45)</f>
        <v/>
      </c>
      <c r="H45" s="67"/>
      <c r="I45" s="59" t="str">
        <f>IF(H45="","",výpočty!I45)</f>
        <v/>
      </c>
    </row>
    <row r="46" spans="1:9" ht="19.5" customHeight="1" thickBot="1" x14ac:dyDescent="0.3">
      <c r="A46" s="57">
        <f>A44+1</f>
        <v>22</v>
      </c>
      <c r="B46" s="58"/>
      <c r="C46" s="8" t="str">
        <f>IF(B46="","",výpočty!C46)</f>
        <v/>
      </c>
      <c r="D46" s="59" t="str">
        <f>IF(B46="","",výpočty!D46)</f>
        <v/>
      </c>
      <c r="E46" s="8" t="str">
        <f>IF(B46="","",výpočty!E46)</f>
        <v/>
      </c>
      <c r="F46" s="9" t="str">
        <f>IF(B46="","",výpočty!F46)</f>
        <v/>
      </c>
      <c r="G46" s="59" t="str">
        <f>IF(B46="","",výpočty!G46)</f>
        <v/>
      </c>
      <c r="H46" s="67" t="str">
        <f>IF(B46="","",D46+G46)</f>
        <v/>
      </c>
      <c r="I46" s="59" t="str">
        <f>IF(B46="","",výpočty!I46)</f>
        <v/>
      </c>
    </row>
    <row r="47" spans="1:9" ht="19.5" customHeight="1" thickBot="1" x14ac:dyDescent="0.3">
      <c r="A47" s="57"/>
      <c r="B47" s="58"/>
      <c r="C47" s="10" t="str">
        <f>IF(B46="","",výpočty!C47)</f>
        <v/>
      </c>
      <c r="D47" s="59" t="str">
        <f>IF(C47="","",výpočty!D47)</f>
        <v/>
      </c>
      <c r="E47" s="31" t="str">
        <f>IF(B46="","",výpočty!E47)</f>
        <v/>
      </c>
      <c r="F47" s="32" t="str">
        <f>IF(B46="","",výpočty!F47)</f>
        <v/>
      </c>
      <c r="G47" s="59" t="str">
        <f>IF(F47="","",výpočty!G47)</f>
        <v/>
      </c>
      <c r="H47" s="67"/>
      <c r="I47" s="59" t="str">
        <f>IF(H47="","",výpočty!I47)</f>
        <v/>
      </c>
    </row>
    <row r="48" spans="1:9" ht="19.5" customHeight="1" thickBot="1" x14ac:dyDescent="0.3">
      <c r="A48" s="57">
        <f>A46+1</f>
        <v>23</v>
      </c>
      <c r="B48" s="58"/>
      <c r="C48" s="8" t="str">
        <f>IF(B48="","",výpočty!C48)</f>
        <v/>
      </c>
      <c r="D48" s="59" t="str">
        <f>IF(B48="","",výpočty!D48)</f>
        <v/>
      </c>
      <c r="E48" s="8" t="str">
        <f>IF(B48="","",výpočty!E48)</f>
        <v/>
      </c>
      <c r="F48" s="9" t="str">
        <f>IF(B48="","",výpočty!F48)</f>
        <v/>
      </c>
      <c r="G48" s="59" t="str">
        <f>IF(B48="","",výpočty!G48)</f>
        <v/>
      </c>
      <c r="H48" s="67" t="str">
        <f>IF(B48="","",D48+G48)</f>
        <v/>
      </c>
      <c r="I48" s="59" t="str">
        <f>IF(B48="","",výpočty!I48)</f>
        <v/>
      </c>
    </row>
    <row r="49" spans="1:9" ht="19.5" customHeight="1" thickBot="1" x14ac:dyDescent="0.3">
      <c r="A49" s="57"/>
      <c r="B49" s="58"/>
      <c r="C49" s="10" t="str">
        <f>IF(B48="","",výpočty!C49)</f>
        <v/>
      </c>
      <c r="D49" s="59" t="str">
        <f>IF(C49="","",výpočty!D49)</f>
        <v/>
      </c>
      <c r="E49" s="31" t="str">
        <f>IF(B48="","",výpočty!E49)</f>
        <v/>
      </c>
      <c r="F49" s="32" t="str">
        <f>IF(B48="","",výpočty!F49)</f>
        <v/>
      </c>
      <c r="G49" s="59" t="str">
        <f>IF(F49="","",výpočty!G49)</f>
        <v/>
      </c>
      <c r="H49" s="67"/>
      <c r="I49" s="59" t="str">
        <f>IF(H49="","",výpočty!I49)</f>
        <v/>
      </c>
    </row>
    <row r="50" spans="1:9" ht="19.5" customHeight="1" thickBot="1" x14ac:dyDescent="0.3">
      <c r="A50" s="57">
        <f>A48+1</f>
        <v>24</v>
      </c>
      <c r="B50" s="58"/>
      <c r="C50" s="8" t="str">
        <f>IF(B50="","",výpočty!C50)</f>
        <v/>
      </c>
      <c r="D50" s="59" t="str">
        <f>IF(B50="","",výpočty!D50)</f>
        <v/>
      </c>
      <c r="E50" s="8" t="str">
        <f>IF(B50="","",výpočty!E50)</f>
        <v/>
      </c>
      <c r="F50" s="9" t="str">
        <f>IF(B50="","",výpočty!F50)</f>
        <v/>
      </c>
      <c r="G50" s="59" t="str">
        <f>IF(B50="","",výpočty!G50)</f>
        <v/>
      </c>
      <c r="H50" s="67" t="str">
        <f>IF(B50="","",D50+G50)</f>
        <v/>
      </c>
      <c r="I50" s="59" t="str">
        <f>IF(B50="","",výpočty!I50)</f>
        <v/>
      </c>
    </row>
    <row r="51" spans="1:9" ht="19.5" customHeight="1" thickBot="1" x14ac:dyDescent="0.3">
      <c r="A51" s="57"/>
      <c r="B51" s="58"/>
      <c r="C51" s="10" t="str">
        <f>IF(B50="","",výpočty!C51)</f>
        <v/>
      </c>
      <c r="D51" s="59" t="str">
        <f>IF(C51="","",výpočty!D51)</f>
        <v/>
      </c>
      <c r="E51" s="31" t="str">
        <f>IF(B50="","",výpočty!E51)</f>
        <v/>
      </c>
      <c r="F51" s="32" t="str">
        <f>IF(B50="","",výpočty!F51)</f>
        <v/>
      </c>
      <c r="G51" s="59" t="str">
        <f>IF(F51="","",výpočty!G51)</f>
        <v/>
      </c>
      <c r="H51" s="67"/>
      <c r="I51" s="59" t="str">
        <f>IF(H51="","",výpočty!I51)</f>
        <v/>
      </c>
    </row>
    <row r="52" spans="1:9" ht="19.5" customHeight="1" thickBot="1" x14ac:dyDescent="0.3">
      <c r="A52" s="57">
        <f>A50+1</f>
        <v>25</v>
      </c>
      <c r="B52" s="58"/>
      <c r="C52" s="8" t="str">
        <f>IF(B52="","",výpočty!C52)</f>
        <v/>
      </c>
      <c r="D52" s="59" t="str">
        <f>IF(B52="","",výpočty!D52)</f>
        <v/>
      </c>
      <c r="E52" s="8" t="str">
        <f>IF(B52="","",výpočty!E52)</f>
        <v/>
      </c>
      <c r="F52" s="9" t="str">
        <f>IF(B52="","",výpočty!F52)</f>
        <v/>
      </c>
      <c r="G52" s="59" t="str">
        <f>IF(B52="","",výpočty!G52)</f>
        <v/>
      </c>
      <c r="H52" s="67" t="str">
        <f>IF(B52="","",D52+G52)</f>
        <v/>
      </c>
      <c r="I52" s="59" t="str">
        <f>IF(B52="","",výpočty!I52)</f>
        <v/>
      </c>
    </row>
    <row r="53" spans="1:9" ht="19.5" customHeight="1" thickBot="1" x14ac:dyDescent="0.3">
      <c r="A53" s="57"/>
      <c r="B53" s="58"/>
      <c r="C53" s="10" t="str">
        <f>IF(B52="","",výpočty!C53)</f>
        <v/>
      </c>
      <c r="D53" s="59" t="str">
        <f>IF(C53="","",výpočty!D53)</f>
        <v/>
      </c>
      <c r="E53" s="31" t="str">
        <f>IF(B52="","",výpočty!E53)</f>
        <v/>
      </c>
      <c r="F53" s="32" t="str">
        <f>IF(B52="","",výpočty!F53)</f>
        <v/>
      </c>
      <c r="G53" s="59" t="str">
        <f>IF(F53="","",výpočty!G53)</f>
        <v/>
      </c>
      <c r="H53" s="67"/>
      <c r="I53" s="59" t="str">
        <f>IF(H53="","",výpočty!I53)</f>
        <v/>
      </c>
    </row>
    <row r="54" spans="1:9" ht="19.5" customHeight="1" thickBot="1" x14ac:dyDescent="0.3">
      <c r="A54" s="57">
        <f>A52+1</f>
        <v>26</v>
      </c>
      <c r="B54" s="58"/>
      <c r="C54" s="8" t="str">
        <f>IF(B54="","",výpočty!C54)</f>
        <v/>
      </c>
      <c r="D54" s="59" t="str">
        <f>IF(B54="","",výpočty!D54)</f>
        <v/>
      </c>
      <c r="E54" s="8" t="str">
        <f>IF(B54="","",výpočty!E54)</f>
        <v/>
      </c>
      <c r="F54" s="9" t="str">
        <f>IF(B54="","",výpočty!F54)</f>
        <v/>
      </c>
      <c r="G54" s="59" t="str">
        <f>IF(B54="","",výpočty!G54)</f>
        <v/>
      </c>
      <c r="H54" s="67" t="str">
        <f>IF(B54="","",D54+G54)</f>
        <v/>
      </c>
      <c r="I54" s="59" t="str">
        <f>IF(B54="","",výpočty!I54)</f>
        <v/>
      </c>
    </row>
    <row r="55" spans="1:9" ht="19.5" customHeight="1" thickBot="1" x14ac:dyDescent="0.3">
      <c r="A55" s="57"/>
      <c r="B55" s="58"/>
      <c r="C55" s="10" t="str">
        <f>IF(B54="","",výpočty!C55)</f>
        <v/>
      </c>
      <c r="D55" s="59" t="str">
        <f>IF(C55="","",výpočty!D55)</f>
        <v/>
      </c>
      <c r="E55" s="31" t="str">
        <f>IF(B54="","",výpočty!E55)</f>
        <v/>
      </c>
      <c r="F55" s="32" t="str">
        <f>IF(B54="","",výpočty!F55)</f>
        <v/>
      </c>
      <c r="G55" s="59" t="str">
        <f>IF(F55="","",výpočty!G55)</f>
        <v/>
      </c>
      <c r="H55" s="67"/>
      <c r="I55" s="59" t="str">
        <f>IF(H55="","",výpočty!I55)</f>
        <v/>
      </c>
    </row>
    <row r="56" spans="1:9" ht="19.5" customHeight="1" thickBot="1" x14ac:dyDescent="0.3">
      <c r="A56" s="57">
        <f>A54+1</f>
        <v>27</v>
      </c>
      <c r="B56" s="58"/>
      <c r="C56" s="8" t="str">
        <f>IF(B56="","",výpočty!C56)</f>
        <v/>
      </c>
      <c r="D56" s="59" t="str">
        <f>IF(B56="","",výpočty!D56)</f>
        <v/>
      </c>
      <c r="E56" s="8" t="str">
        <f>IF(B56="","",výpočty!E56)</f>
        <v/>
      </c>
      <c r="F56" s="9" t="str">
        <f>IF(B56="","",výpočty!F56)</f>
        <v/>
      </c>
      <c r="G56" s="59" t="str">
        <f>IF(B56="","",výpočty!G56)</f>
        <v/>
      </c>
      <c r="H56" s="67" t="str">
        <f>IF(B56="","",D56+G56)</f>
        <v/>
      </c>
      <c r="I56" s="59" t="str">
        <f>IF(B56="","",výpočty!I56)</f>
        <v/>
      </c>
    </row>
    <row r="57" spans="1:9" ht="19.5" customHeight="1" thickBot="1" x14ac:dyDescent="0.3">
      <c r="A57" s="57"/>
      <c r="B57" s="58"/>
      <c r="C57" s="10" t="str">
        <f>IF(B56="","",výpočty!C57)</f>
        <v/>
      </c>
      <c r="D57" s="59" t="str">
        <f>IF(C57="","",výpočty!D57)</f>
        <v/>
      </c>
      <c r="E57" s="31" t="str">
        <f>IF(B56="","",výpočty!E57)</f>
        <v/>
      </c>
      <c r="F57" s="32" t="str">
        <f>IF(B56="","",výpočty!F57)</f>
        <v/>
      </c>
      <c r="G57" s="59" t="str">
        <f>IF(F57="","",výpočty!G57)</f>
        <v/>
      </c>
      <c r="H57" s="67"/>
      <c r="I57" s="59" t="str">
        <f>IF(H57="","",výpočty!I57)</f>
        <v/>
      </c>
    </row>
    <row r="58" spans="1:9" ht="19.5" customHeight="1" thickBot="1" x14ac:dyDescent="0.3">
      <c r="A58" s="57">
        <f>A56+1</f>
        <v>28</v>
      </c>
      <c r="B58" s="58"/>
      <c r="C58" s="8" t="str">
        <f>IF(B58="","",výpočty!C58)</f>
        <v/>
      </c>
      <c r="D58" s="59" t="str">
        <f>IF(B58="","",výpočty!D58)</f>
        <v/>
      </c>
      <c r="E58" s="8" t="str">
        <f>IF(B58="","",výpočty!E58)</f>
        <v/>
      </c>
      <c r="F58" s="9" t="str">
        <f>IF(B58="","",výpočty!F58)</f>
        <v/>
      </c>
      <c r="G58" s="59" t="str">
        <f>IF(B58="","",výpočty!G58)</f>
        <v/>
      </c>
      <c r="H58" s="67" t="str">
        <f>IF(B58="","",D58+G58)</f>
        <v/>
      </c>
      <c r="I58" s="59" t="str">
        <f>IF(B58="","",výpočty!I58)</f>
        <v/>
      </c>
    </row>
    <row r="59" spans="1:9" ht="19.5" customHeight="1" thickBot="1" x14ac:dyDescent="0.3">
      <c r="A59" s="57"/>
      <c r="B59" s="58"/>
      <c r="C59" s="10" t="str">
        <f>IF(B58="","",výpočty!C59)</f>
        <v/>
      </c>
      <c r="D59" s="59" t="str">
        <f>IF(C59="","",výpočty!D59)</f>
        <v/>
      </c>
      <c r="E59" s="31" t="str">
        <f>IF(B58="","",výpočty!E59)</f>
        <v/>
      </c>
      <c r="F59" s="32" t="str">
        <f>IF(B58="","",výpočty!F59)</f>
        <v/>
      </c>
      <c r="G59" s="59" t="str">
        <f>IF(F59="","",výpočty!G59)</f>
        <v/>
      </c>
      <c r="H59" s="67"/>
      <c r="I59" s="59" t="str">
        <f>IF(H59="","",výpočty!I59)</f>
        <v/>
      </c>
    </row>
    <row r="60" spans="1:9" ht="19.5" customHeight="1" thickBot="1" x14ac:dyDescent="0.3">
      <c r="A60" s="57">
        <f>A58+1</f>
        <v>29</v>
      </c>
      <c r="B60" s="58"/>
      <c r="C60" s="8" t="str">
        <f>IF(B60="","",výpočty!C60)</f>
        <v/>
      </c>
      <c r="D60" s="59" t="str">
        <f>IF(B60="","",výpočty!D60)</f>
        <v/>
      </c>
      <c r="E60" s="8" t="str">
        <f>IF(B60="","",výpočty!E60)</f>
        <v/>
      </c>
      <c r="F60" s="9" t="str">
        <f>IF(B60="","",výpočty!F60)</f>
        <v/>
      </c>
      <c r="G60" s="59" t="str">
        <f>IF(B60="","",výpočty!G60)</f>
        <v/>
      </c>
      <c r="H60" s="67" t="str">
        <f>IF(B60="","",D60+G60)</f>
        <v/>
      </c>
      <c r="I60" s="59" t="str">
        <f>IF(B60="","",výpočty!I60)</f>
        <v/>
      </c>
    </row>
    <row r="61" spans="1:9" ht="19.5" customHeight="1" thickBot="1" x14ac:dyDescent="0.3">
      <c r="A61" s="57"/>
      <c r="B61" s="58"/>
      <c r="C61" s="10" t="str">
        <f>IF(B60="","",výpočty!C61)</f>
        <v/>
      </c>
      <c r="D61" s="59" t="str">
        <f>IF(C61="","",výpočty!D61)</f>
        <v/>
      </c>
      <c r="E61" s="31" t="str">
        <f>IF(B60="","",výpočty!E61)</f>
        <v/>
      </c>
      <c r="F61" s="32" t="str">
        <f>IF(B60="","",výpočty!F61)</f>
        <v/>
      </c>
      <c r="G61" s="59" t="str">
        <f>IF(F61="","",výpočty!G61)</f>
        <v/>
      </c>
      <c r="H61" s="67"/>
      <c r="I61" s="59" t="str">
        <f>IF(H61="","",výpočty!I61)</f>
        <v/>
      </c>
    </row>
    <row r="62" spans="1:9" ht="19.5" customHeight="1" thickBot="1" x14ac:dyDescent="0.3">
      <c r="A62" s="57">
        <f>A60+1</f>
        <v>30</v>
      </c>
      <c r="B62" s="58"/>
      <c r="C62" s="8" t="str">
        <f>IF(B62="","",výpočty!C62)</f>
        <v/>
      </c>
      <c r="D62" s="59" t="str">
        <f>IF(B62="","",výpočty!D62)</f>
        <v/>
      </c>
      <c r="E62" s="8" t="str">
        <f>IF(B62="","",výpočty!E62)</f>
        <v/>
      </c>
      <c r="F62" s="9" t="str">
        <f>IF(B62="","",výpočty!F62)</f>
        <v/>
      </c>
      <c r="G62" s="59" t="str">
        <f>IF(B62="","",výpočty!G62)</f>
        <v/>
      </c>
      <c r="H62" s="67" t="str">
        <f>IF(B62="","",D62+G62)</f>
        <v/>
      </c>
      <c r="I62" s="59" t="str">
        <f>IF(B62="","",výpočty!I62)</f>
        <v/>
      </c>
    </row>
    <row r="63" spans="1:9" ht="19.5" customHeight="1" thickBot="1" x14ac:dyDescent="0.3">
      <c r="A63" s="57"/>
      <c r="B63" s="58"/>
      <c r="C63" s="10" t="str">
        <f>IF(B62="","",výpočty!C63)</f>
        <v/>
      </c>
      <c r="D63" s="59" t="str">
        <f>IF(C63="","",výpočty!D63)</f>
        <v/>
      </c>
      <c r="E63" s="31" t="str">
        <f>IF(B62="","",výpočty!E63)</f>
        <v/>
      </c>
      <c r="F63" s="32" t="str">
        <f>IF(B62="","",výpočty!F63)</f>
        <v/>
      </c>
      <c r="G63" s="59" t="str">
        <f>IF(F63="","",výpočty!G63)</f>
        <v/>
      </c>
      <c r="H63" s="67"/>
      <c r="I63" s="59" t="str">
        <f>IF(H63="","",výpočty!I63)</f>
        <v/>
      </c>
    </row>
    <row r="64" spans="1:9" ht="19.5" customHeight="1" thickBot="1" x14ac:dyDescent="0.3">
      <c r="A64" s="57">
        <f>A62+1</f>
        <v>31</v>
      </c>
      <c r="B64" s="58"/>
      <c r="C64" s="8" t="str">
        <f>IF(B64="","",výpočty!C64)</f>
        <v/>
      </c>
      <c r="D64" s="59" t="str">
        <f>IF(B64="","",výpočty!D64)</f>
        <v/>
      </c>
      <c r="E64" s="8" t="str">
        <f>IF(B64="","",výpočty!E64)</f>
        <v/>
      </c>
      <c r="F64" s="9" t="str">
        <f>IF(B64="","",výpočty!F64)</f>
        <v/>
      </c>
      <c r="G64" s="59" t="str">
        <f>IF(B64="","",výpočty!G64)</f>
        <v/>
      </c>
      <c r="H64" s="67" t="str">
        <f>IF(B64="","",D64+G64)</f>
        <v/>
      </c>
      <c r="I64" s="59" t="str">
        <f>IF(B64="","",výpočty!I64)</f>
        <v/>
      </c>
    </row>
    <row r="65" spans="1:9" ht="19.5" customHeight="1" thickBot="1" x14ac:dyDescent="0.3">
      <c r="A65" s="57"/>
      <c r="B65" s="58"/>
      <c r="C65" s="10" t="str">
        <f>IF(B64="","",výpočty!C65)</f>
        <v/>
      </c>
      <c r="D65" s="59" t="str">
        <f>IF(C65="","",výpočty!D65)</f>
        <v/>
      </c>
      <c r="E65" s="31" t="str">
        <f>IF(B64="","",výpočty!E65)</f>
        <v/>
      </c>
      <c r="F65" s="32" t="str">
        <f>IF(B64="","",výpočty!F65)</f>
        <v/>
      </c>
      <c r="G65" s="59" t="str">
        <f>IF(F65="","",výpočty!G65)</f>
        <v/>
      </c>
      <c r="H65" s="67"/>
      <c r="I65" s="59" t="str">
        <f>IF(H65="","",výpočty!I65)</f>
        <v/>
      </c>
    </row>
    <row r="66" spans="1:9" ht="19.5" customHeight="1" thickBot="1" x14ac:dyDescent="0.3">
      <c r="A66" s="57">
        <f>A64+1</f>
        <v>32</v>
      </c>
      <c r="B66" s="58"/>
      <c r="C66" s="8" t="str">
        <f>IF(B66="","",výpočty!C66)</f>
        <v/>
      </c>
      <c r="D66" s="59" t="str">
        <f>IF(B66="","",výpočty!D66)</f>
        <v/>
      </c>
      <c r="E66" s="8" t="str">
        <f>IF(B66="","",výpočty!E66)</f>
        <v/>
      </c>
      <c r="F66" s="9" t="str">
        <f>IF(B66="","",výpočty!F66)</f>
        <v/>
      </c>
      <c r="G66" s="59" t="str">
        <f>IF(B66="","",výpočty!G66)</f>
        <v/>
      </c>
      <c r="H66" s="67" t="str">
        <f>IF(B66="","",D66+G66)</f>
        <v/>
      </c>
      <c r="I66" s="59" t="str">
        <f>IF(B66="","",výpočty!I66)</f>
        <v/>
      </c>
    </row>
    <row r="67" spans="1:9" ht="19.5" customHeight="1" thickBot="1" x14ac:dyDescent="0.3">
      <c r="A67" s="57"/>
      <c r="B67" s="58"/>
      <c r="C67" s="10" t="str">
        <f>IF(B66="","",výpočty!C67)</f>
        <v/>
      </c>
      <c r="D67" s="59" t="str">
        <f>IF(C67="","",výpočty!D67)</f>
        <v/>
      </c>
      <c r="E67" s="31" t="str">
        <f>IF(B66="","",výpočty!E67)</f>
        <v/>
      </c>
      <c r="F67" s="32" t="str">
        <f>IF(B66="","",výpočty!F67)</f>
        <v/>
      </c>
      <c r="G67" s="59" t="str">
        <f>IF(F67="","",výpočty!G67)</f>
        <v/>
      </c>
      <c r="H67" s="67"/>
      <c r="I67" s="59" t="str">
        <f>IF(H67="","",výpočty!I67)</f>
        <v/>
      </c>
    </row>
    <row r="68" spans="1:9" ht="19.5" customHeight="1" thickBot="1" x14ac:dyDescent="0.3">
      <c r="A68" s="57">
        <f>A66+1</f>
        <v>33</v>
      </c>
      <c r="B68" s="58"/>
      <c r="C68" s="8" t="str">
        <f>IF(B68="","",výpočty!C68)</f>
        <v/>
      </c>
      <c r="D68" s="59" t="str">
        <f>IF(B68="","",výpočty!D68)</f>
        <v/>
      </c>
      <c r="E68" s="8" t="str">
        <f>IF(B68="","",výpočty!E68)</f>
        <v/>
      </c>
      <c r="F68" s="9" t="str">
        <f>IF(B68="","",výpočty!F68)</f>
        <v/>
      </c>
      <c r="G68" s="59" t="str">
        <f>IF(B68="","",výpočty!G68)</f>
        <v/>
      </c>
      <c r="H68" s="67" t="str">
        <f>IF(B68="","",D68+G68)</f>
        <v/>
      </c>
      <c r="I68" s="59" t="str">
        <f>IF(B68="","",výpočty!I68)</f>
        <v/>
      </c>
    </row>
    <row r="69" spans="1:9" ht="19.5" customHeight="1" thickBot="1" x14ac:dyDescent="0.3">
      <c r="A69" s="57"/>
      <c r="B69" s="58"/>
      <c r="C69" s="10" t="str">
        <f>IF(B68="","",výpočty!C69)</f>
        <v/>
      </c>
      <c r="D69" s="59" t="str">
        <f>IF(C69="","",výpočty!D69)</f>
        <v/>
      </c>
      <c r="E69" s="31" t="str">
        <f>IF(B68="","",výpočty!E69)</f>
        <v/>
      </c>
      <c r="F69" s="32" t="str">
        <f>IF(B68="","",výpočty!F69)</f>
        <v/>
      </c>
      <c r="G69" s="59" t="str">
        <f>IF(F69="","",výpočty!G69)</f>
        <v/>
      </c>
      <c r="H69" s="67"/>
      <c r="I69" s="59" t="str">
        <f>IF(H69="","",výpočty!I69)</f>
        <v/>
      </c>
    </row>
    <row r="70" spans="1:9" ht="19.5" customHeight="1" thickBot="1" x14ac:dyDescent="0.3">
      <c r="A70" s="57">
        <f>A68+1</f>
        <v>34</v>
      </c>
      <c r="B70" s="58"/>
      <c r="C70" s="8" t="str">
        <f>IF(B70="","",výpočty!C70)</f>
        <v/>
      </c>
      <c r="D70" s="59" t="str">
        <f>IF(B70="","",výpočty!D70)</f>
        <v/>
      </c>
      <c r="E70" s="8" t="str">
        <f>IF(B70="","",výpočty!E70)</f>
        <v/>
      </c>
      <c r="F70" s="9" t="str">
        <f>IF(B70="","",výpočty!F70)</f>
        <v/>
      </c>
      <c r="G70" s="59" t="str">
        <f>IF(B70="","",výpočty!G70)</f>
        <v/>
      </c>
      <c r="H70" s="67" t="str">
        <f>IF(B70="","",D70+G70)</f>
        <v/>
      </c>
      <c r="I70" s="59" t="str">
        <f>IF(B70="","",výpočty!I70)</f>
        <v/>
      </c>
    </row>
    <row r="71" spans="1:9" ht="19.5" customHeight="1" thickBot="1" x14ac:dyDescent="0.3">
      <c r="A71" s="57"/>
      <c r="B71" s="58"/>
      <c r="C71" s="10" t="str">
        <f>IF(B70="","",výpočty!C71)</f>
        <v/>
      </c>
      <c r="D71" s="59" t="str">
        <f>IF(C71="","",výpočty!D71)</f>
        <v/>
      </c>
      <c r="E71" s="31" t="str">
        <f>IF(B70="","",výpočty!E71)</f>
        <v/>
      </c>
      <c r="F71" s="32" t="str">
        <f>IF(B70="","",výpočty!F71)</f>
        <v/>
      </c>
      <c r="G71" s="59" t="str">
        <f>IF(F71="","",výpočty!G71)</f>
        <v/>
      </c>
      <c r="H71" s="67"/>
      <c r="I71" s="59" t="str">
        <f>IF(H71="","",výpočty!I71)</f>
        <v/>
      </c>
    </row>
    <row r="72" spans="1:9" ht="19.5" customHeight="1" thickBot="1" x14ac:dyDescent="0.3">
      <c r="A72" s="57">
        <f>A70+1</f>
        <v>35</v>
      </c>
      <c r="B72" s="58"/>
      <c r="C72" s="8" t="str">
        <f>IF(B72="","",výpočty!C72)</f>
        <v/>
      </c>
      <c r="D72" s="59" t="str">
        <f>IF(B72="","",výpočty!D72)</f>
        <v/>
      </c>
      <c r="E72" s="8" t="str">
        <f>IF(B72="","",výpočty!E72)</f>
        <v/>
      </c>
      <c r="F72" s="9" t="str">
        <f>IF(B72="","",výpočty!F72)</f>
        <v/>
      </c>
      <c r="G72" s="59" t="str">
        <f>IF(B72="","",výpočty!G72)</f>
        <v/>
      </c>
      <c r="H72" s="67" t="str">
        <f>IF(B72="","",D72+G72)</f>
        <v/>
      </c>
      <c r="I72" s="59" t="str">
        <f>IF(B72="","",výpočty!I72)</f>
        <v/>
      </c>
    </row>
    <row r="73" spans="1:9" ht="19.5" customHeight="1" thickBot="1" x14ac:dyDescent="0.3">
      <c r="A73" s="57"/>
      <c r="B73" s="58"/>
      <c r="C73" s="10" t="str">
        <f>IF(B72="","",výpočty!C73)</f>
        <v/>
      </c>
      <c r="D73" s="59" t="str">
        <f>IF(C73="","",výpočty!D73)</f>
        <v/>
      </c>
      <c r="E73" s="31" t="str">
        <f>IF(B72="","",výpočty!E73)</f>
        <v/>
      </c>
      <c r="F73" s="32" t="str">
        <f>IF(B72="","",výpočty!F73)</f>
        <v/>
      </c>
      <c r="G73" s="59" t="str">
        <f>IF(F73="","",výpočty!G73)</f>
        <v/>
      </c>
      <c r="H73" s="67"/>
      <c r="I73" s="59" t="str">
        <f>IF(H73="","",výpočty!I73)</f>
        <v/>
      </c>
    </row>
    <row r="74" spans="1:9" ht="19.5" customHeight="1" thickBot="1" x14ac:dyDescent="0.3">
      <c r="A74" s="57">
        <f>A72+1</f>
        <v>36</v>
      </c>
      <c r="B74" s="58"/>
      <c r="C74" s="8" t="str">
        <f>IF(B74="","",výpočty!C74)</f>
        <v/>
      </c>
      <c r="D74" s="59" t="str">
        <f>IF(B74="","",výpočty!D74)</f>
        <v/>
      </c>
      <c r="E74" s="8" t="str">
        <f>IF(B74="","",výpočty!E74)</f>
        <v/>
      </c>
      <c r="F74" s="9" t="str">
        <f>IF(B74="","",výpočty!F74)</f>
        <v/>
      </c>
      <c r="G74" s="59" t="str">
        <f>IF(B74="","",výpočty!G74)</f>
        <v/>
      </c>
      <c r="H74" s="67" t="str">
        <f>IF(B74="","",D74+G74)</f>
        <v/>
      </c>
      <c r="I74" s="59" t="str">
        <f>IF(B74="","",výpočty!I74)</f>
        <v/>
      </c>
    </row>
    <row r="75" spans="1:9" ht="19.5" customHeight="1" thickBot="1" x14ac:dyDescent="0.3">
      <c r="A75" s="57"/>
      <c r="B75" s="58"/>
      <c r="C75" s="10" t="str">
        <f>IF(B74="","",výpočty!C75)</f>
        <v/>
      </c>
      <c r="D75" s="59" t="str">
        <f>IF(C75="","",výpočty!D75)</f>
        <v/>
      </c>
      <c r="E75" s="31" t="str">
        <f>IF(B74="","",výpočty!E75)</f>
        <v/>
      </c>
      <c r="F75" s="32" t="str">
        <f>IF(B74="","",výpočty!F75)</f>
        <v/>
      </c>
      <c r="G75" s="59" t="str">
        <f>IF(F75="","",výpočty!G75)</f>
        <v/>
      </c>
      <c r="H75" s="67"/>
      <c r="I75" s="59" t="str">
        <f>IF(H75="","",výpočty!I75)</f>
        <v/>
      </c>
    </row>
    <row r="76" spans="1:9" ht="19.5" customHeight="1" thickBot="1" x14ac:dyDescent="0.3">
      <c r="A76" s="57">
        <f>A74+1</f>
        <v>37</v>
      </c>
      <c r="B76" s="58"/>
      <c r="C76" s="8" t="str">
        <f>IF(B76="","",výpočty!C76)</f>
        <v/>
      </c>
      <c r="D76" s="59" t="str">
        <f>IF(B76="","",výpočty!D76)</f>
        <v/>
      </c>
      <c r="E76" s="8" t="str">
        <f>IF(B76="","",výpočty!E76)</f>
        <v/>
      </c>
      <c r="F76" s="9" t="str">
        <f>IF(B76="","",výpočty!F76)</f>
        <v/>
      </c>
      <c r="G76" s="59" t="str">
        <f>IF(B76="","",výpočty!G76)</f>
        <v/>
      </c>
      <c r="H76" s="67" t="str">
        <f>IF(B76="","",D76+G76)</f>
        <v/>
      </c>
      <c r="I76" s="59" t="str">
        <f>IF(B76="","",výpočty!I76)</f>
        <v/>
      </c>
    </row>
    <row r="77" spans="1:9" ht="19.5" customHeight="1" thickBot="1" x14ac:dyDescent="0.3">
      <c r="A77" s="57"/>
      <c r="B77" s="58"/>
      <c r="C77" s="10" t="str">
        <f>IF(B76="","",výpočty!C77)</f>
        <v/>
      </c>
      <c r="D77" s="59" t="str">
        <f>IF(C77="","",výpočty!D77)</f>
        <v/>
      </c>
      <c r="E77" s="31" t="str">
        <f>IF(B76="","",výpočty!E77)</f>
        <v/>
      </c>
      <c r="F77" s="32" t="str">
        <f>IF(B76="","",výpočty!F77)</f>
        <v/>
      </c>
      <c r="G77" s="59" t="str">
        <f>IF(F77="","",výpočty!G77)</f>
        <v/>
      </c>
      <c r="H77" s="67"/>
      <c r="I77" s="59" t="str">
        <f>IF(H77="","",výpočty!I77)</f>
        <v/>
      </c>
    </row>
    <row r="78" spans="1:9" ht="19.5" customHeight="1" thickBot="1" x14ac:dyDescent="0.3">
      <c r="A78" s="57">
        <f>A76+1</f>
        <v>38</v>
      </c>
      <c r="B78" s="58"/>
      <c r="C78" s="8" t="str">
        <f>IF(B78="","",výpočty!C78)</f>
        <v/>
      </c>
      <c r="D78" s="59" t="str">
        <f>IF(B78="","",výpočty!D78)</f>
        <v/>
      </c>
      <c r="E78" s="8" t="str">
        <f>IF(B78="","",výpočty!E78)</f>
        <v/>
      </c>
      <c r="F78" s="9" t="str">
        <f>IF(B78="","",výpočty!F78)</f>
        <v/>
      </c>
      <c r="G78" s="59" t="str">
        <f>IF(B78="","",výpočty!G78)</f>
        <v/>
      </c>
      <c r="H78" s="67" t="str">
        <f>IF(B78="","",D78+G78)</f>
        <v/>
      </c>
      <c r="I78" s="59" t="str">
        <f>IF(B78="","",výpočty!I78)</f>
        <v/>
      </c>
    </row>
    <row r="79" spans="1:9" ht="19.5" customHeight="1" thickBot="1" x14ac:dyDescent="0.3">
      <c r="A79" s="57"/>
      <c r="B79" s="58"/>
      <c r="C79" s="10" t="str">
        <f>IF(B78="","",výpočty!C79)</f>
        <v/>
      </c>
      <c r="D79" s="59" t="str">
        <f>IF(C79="","",výpočty!D79)</f>
        <v/>
      </c>
      <c r="E79" s="31" t="str">
        <f>IF(B78="","",výpočty!E79)</f>
        <v/>
      </c>
      <c r="F79" s="32" t="str">
        <f>IF(B78="","",výpočty!F79)</f>
        <v/>
      </c>
      <c r="G79" s="59" t="str">
        <f>IF(F79="","",výpočty!G79)</f>
        <v/>
      </c>
      <c r="H79" s="67"/>
      <c r="I79" s="59" t="str">
        <f>IF(H79="","",výpočty!I79)</f>
        <v/>
      </c>
    </row>
    <row r="80" spans="1:9" ht="19.5" customHeight="1" thickBot="1" x14ac:dyDescent="0.3">
      <c r="A80" s="57">
        <f>A78+1</f>
        <v>39</v>
      </c>
      <c r="B80" s="58"/>
      <c r="C80" s="8" t="str">
        <f>IF(B80="","",výpočty!C80)</f>
        <v/>
      </c>
      <c r="D80" s="59" t="str">
        <f>IF(B80="","",výpočty!D80)</f>
        <v/>
      </c>
      <c r="E80" s="8" t="str">
        <f>IF(B80="","",výpočty!E80)</f>
        <v/>
      </c>
      <c r="F80" s="9" t="str">
        <f>IF(B80="","",výpočty!F80)</f>
        <v/>
      </c>
      <c r="G80" s="59" t="str">
        <f>IF(B80="","",výpočty!G80)</f>
        <v/>
      </c>
      <c r="H80" s="67" t="str">
        <f>IF(B80="","",D80+G80)</f>
        <v/>
      </c>
      <c r="I80" s="59" t="str">
        <f>IF(B80="","",výpočty!I80)</f>
        <v/>
      </c>
    </row>
    <row r="81" spans="1:9" ht="19.5" customHeight="1" thickBot="1" x14ac:dyDescent="0.3">
      <c r="A81" s="57"/>
      <c r="B81" s="58"/>
      <c r="C81" s="10" t="str">
        <f>IF(B80="","",výpočty!C81)</f>
        <v/>
      </c>
      <c r="D81" s="59" t="str">
        <f>IF(C81="","",výpočty!D81)</f>
        <v/>
      </c>
      <c r="E81" s="31" t="str">
        <f>IF(B80="","",výpočty!E81)</f>
        <v/>
      </c>
      <c r="F81" s="32" t="str">
        <f>IF(B80="","",výpočty!F81)</f>
        <v/>
      </c>
      <c r="G81" s="59" t="str">
        <f>IF(F81="","",výpočty!G81)</f>
        <v/>
      </c>
      <c r="H81" s="67"/>
      <c r="I81" s="59" t="str">
        <f>IF(H81="","",výpočty!I81)</f>
        <v/>
      </c>
    </row>
    <row r="82" spans="1:9" ht="19.5" customHeight="1" thickBot="1" x14ac:dyDescent="0.3">
      <c r="A82" s="57">
        <f>A80+1</f>
        <v>40</v>
      </c>
      <c r="B82" s="58"/>
      <c r="C82" s="8" t="str">
        <f>IF(B82="","",výpočty!C82)</f>
        <v/>
      </c>
      <c r="D82" s="59" t="str">
        <f>IF(B82="","",výpočty!D82)</f>
        <v/>
      </c>
      <c r="E82" s="8" t="str">
        <f>IF(B82="","",výpočty!E82)</f>
        <v/>
      </c>
      <c r="F82" s="9" t="str">
        <f>IF(B82="","",výpočty!F82)</f>
        <v/>
      </c>
      <c r="G82" s="59" t="str">
        <f>IF(B82="","",výpočty!G82)</f>
        <v/>
      </c>
      <c r="H82" s="67" t="str">
        <f>IF(B82="","",D82+G82)</f>
        <v/>
      </c>
      <c r="I82" s="59" t="str">
        <f>IF(B82="","",výpočty!I82)</f>
        <v/>
      </c>
    </row>
    <row r="83" spans="1:9" ht="19.5" customHeight="1" thickBot="1" x14ac:dyDescent="0.3">
      <c r="A83" s="57"/>
      <c r="B83" s="58"/>
      <c r="C83" s="10" t="str">
        <f>IF(B82="","",výpočty!C83)</f>
        <v/>
      </c>
      <c r="D83" s="59" t="str">
        <f>IF(C83="","",výpočty!D83)</f>
        <v/>
      </c>
      <c r="E83" s="31" t="str">
        <f>IF(B82="","",výpočty!E83)</f>
        <v/>
      </c>
      <c r="F83" s="32" t="str">
        <f>IF(B82="","",výpočty!F83)</f>
        <v/>
      </c>
      <c r="G83" s="59" t="str">
        <f>IF(F83="","",výpočty!G83)</f>
        <v/>
      </c>
      <c r="H83" s="67"/>
      <c r="I83" s="59" t="str">
        <f>IF(H83="","",výpočty!I83)</f>
        <v/>
      </c>
    </row>
  </sheetData>
  <sheetProtection sheet="1" objects="1" scenarios="1"/>
  <mergeCells count="248">
    <mergeCell ref="G82:G83"/>
    <mergeCell ref="H82:H83"/>
    <mergeCell ref="I82:I83"/>
    <mergeCell ref="G78:G79"/>
    <mergeCell ref="H78:H79"/>
    <mergeCell ref="I78:I79"/>
    <mergeCell ref="G80:G81"/>
    <mergeCell ref="H80:H81"/>
    <mergeCell ref="I80:I81"/>
    <mergeCell ref="G74:G75"/>
    <mergeCell ref="H74:H75"/>
    <mergeCell ref="I74:I75"/>
    <mergeCell ref="G76:G77"/>
    <mergeCell ref="H76:H77"/>
    <mergeCell ref="I76:I77"/>
    <mergeCell ref="G70:G71"/>
    <mergeCell ref="H70:H71"/>
    <mergeCell ref="I70:I71"/>
    <mergeCell ref="G72:G73"/>
    <mergeCell ref="H72:H73"/>
    <mergeCell ref="I72:I73"/>
    <mergeCell ref="G66:G67"/>
    <mergeCell ref="H66:H67"/>
    <mergeCell ref="I66:I67"/>
    <mergeCell ref="G68:G69"/>
    <mergeCell ref="H68:H69"/>
    <mergeCell ref="I68:I69"/>
    <mergeCell ref="G62:G63"/>
    <mergeCell ref="H62:H63"/>
    <mergeCell ref="I62:I63"/>
    <mergeCell ref="G64:G65"/>
    <mergeCell ref="H64:H65"/>
    <mergeCell ref="I64:I65"/>
    <mergeCell ref="G58:G59"/>
    <mergeCell ref="H58:H59"/>
    <mergeCell ref="I58:I59"/>
    <mergeCell ref="G60:G61"/>
    <mergeCell ref="H60:H61"/>
    <mergeCell ref="I60:I61"/>
    <mergeCell ref="G54:G55"/>
    <mergeCell ref="H54:H55"/>
    <mergeCell ref="I54:I55"/>
    <mergeCell ref="G56:G57"/>
    <mergeCell ref="H56:H57"/>
    <mergeCell ref="I56:I57"/>
    <mergeCell ref="H50:H51"/>
    <mergeCell ref="I50:I51"/>
    <mergeCell ref="G52:G53"/>
    <mergeCell ref="H52:H53"/>
    <mergeCell ref="I52:I53"/>
    <mergeCell ref="H46:H47"/>
    <mergeCell ref="I46:I47"/>
    <mergeCell ref="G48:G49"/>
    <mergeCell ref="H48:H49"/>
    <mergeCell ref="I48:I49"/>
    <mergeCell ref="H42:H43"/>
    <mergeCell ref="I42:I43"/>
    <mergeCell ref="G44:G45"/>
    <mergeCell ref="H44:H45"/>
    <mergeCell ref="I44:I45"/>
    <mergeCell ref="H38:H39"/>
    <mergeCell ref="I38:I39"/>
    <mergeCell ref="G40:G41"/>
    <mergeCell ref="H40:H41"/>
    <mergeCell ref="I40:I41"/>
    <mergeCell ref="H34:H35"/>
    <mergeCell ref="I34:I35"/>
    <mergeCell ref="G36:G37"/>
    <mergeCell ref="H36:H37"/>
    <mergeCell ref="I36:I37"/>
    <mergeCell ref="H30:H31"/>
    <mergeCell ref="I30:I31"/>
    <mergeCell ref="G32:G33"/>
    <mergeCell ref="H32:H33"/>
    <mergeCell ref="I32:I33"/>
    <mergeCell ref="H26:H27"/>
    <mergeCell ref="I26:I27"/>
    <mergeCell ref="G28:G29"/>
    <mergeCell ref="H28:H29"/>
    <mergeCell ref="I28:I29"/>
    <mergeCell ref="H22:H23"/>
    <mergeCell ref="I22:I23"/>
    <mergeCell ref="G24:G25"/>
    <mergeCell ref="H24:H25"/>
    <mergeCell ref="I24:I25"/>
    <mergeCell ref="H18:H19"/>
    <mergeCell ref="I18:I19"/>
    <mergeCell ref="G20:G21"/>
    <mergeCell ref="H20:H21"/>
    <mergeCell ref="I20:I21"/>
    <mergeCell ref="H14:H15"/>
    <mergeCell ref="I14:I15"/>
    <mergeCell ref="G16:G17"/>
    <mergeCell ref="H16:H17"/>
    <mergeCell ref="I16:I17"/>
    <mergeCell ref="H10:H11"/>
    <mergeCell ref="I10:I11"/>
    <mergeCell ref="G12:G13"/>
    <mergeCell ref="H12:H13"/>
    <mergeCell ref="I12:I13"/>
    <mergeCell ref="H6:H7"/>
    <mergeCell ref="I6:I7"/>
    <mergeCell ref="G8:G9"/>
    <mergeCell ref="H8:H9"/>
    <mergeCell ref="I8:I9"/>
    <mergeCell ref="D76:D77"/>
    <mergeCell ref="D78:D79"/>
    <mergeCell ref="D80:D81"/>
    <mergeCell ref="D82:D83"/>
    <mergeCell ref="G6:G7"/>
    <mergeCell ref="G10:G11"/>
    <mergeCell ref="G14:G15"/>
    <mergeCell ref="G18:G19"/>
    <mergeCell ref="G22:G23"/>
    <mergeCell ref="G26:G27"/>
    <mergeCell ref="G30:G31"/>
    <mergeCell ref="G34:G35"/>
    <mergeCell ref="G38:G39"/>
    <mergeCell ref="G42:G43"/>
    <mergeCell ref="G46:G47"/>
    <mergeCell ref="G50:G51"/>
    <mergeCell ref="D66:D67"/>
    <mergeCell ref="D68:D69"/>
    <mergeCell ref="D70:D71"/>
    <mergeCell ref="D72:D73"/>
    <mergeCell ref="D74:D75"/>
    <mergeCell ref="D56:D57"/>
    <mergeCell ref="D58:D59"/>
    <mergeCell ref="D60:D61"/>
    <mergeCell ref="D62:D63"/>
    <mergeCell ref="D64:D65"/>
    <mergeCell ref="D46:D47"/>
    <mergeCell ref="D48:D49"/>
    <mergeCell ref="D50:D51"/>
    <mergeCell ref="D52:D53"/>
    <mergeCell ref="D54:D55"/>
    <mergeCell ref="D36:D37"/>
    <mergeCell ref="D38:D39"/>
    <mergeCell ref="D40:D41"/>
    <mergeCell ref="D42:D43"/>
    <mergeCell ref="D44:D45"/>
    <mergeCell ref="D26:D27"/>
    <mergeCell ref="D28:D29"/>
    <mergeCell ref="D30:D31"/>
    <mergeCell ref="D32:D33"/>
    <mergeCell ref="D34:D35"/>
    <mergeCell ref="D16:D17"/>
    <mergeCell ref="D18:D19"/>
    <mergeCell ref="D20:D21"/>
    <mergeCell ref="D22:D23"/>
    <mergeCell ref="D24:D25"/>
    <mergeCell ref="D6:D7"/>
    <mergeCell ref="D8:D9"/>
    <mergeCell ref="D10:D11"/>
    <mergeCell ref="D12:D13"/>
    <mergeCell ref="D14:D15"/>
    <mergeCell ref="I4:I5"/>
    <mergeCell ref="A1:A3"/>
    <mergeCell ref="B1:B2"/>
    <mergeCell ref="C1:D1"/>
    <mergeCell ref="E1:G1"/>
    <mergeCell ref="H1:H3"/>
    <mergeCell ref="I1:I3"/>
    <mergeCell ref="D2:D3"/>
    <mergeCell ref="G2:G3"/>
    <mergeCell ref="A4:A5"/>
    <mergeCell ref="B4:B5"/>
    <mergeCell ref="D4:D5"/>
    <mergeCell ref="G4:G5"/>
    <mergeCell ref="H4:H5"/>
    <mergeCell ref="A6:A7"/>
    <mergeCell ref="B6:B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22:A23"/>
    <mergeCell ref="B22:B23"/>
    <mergeCell ref="A24:A25"/>
    <mergeCell ref="B24:B25"/>
    <mergeCell ref="A26:A27"/>
    <mergeCell ref="B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48:A49"/>
    <mergeCell ref="B48:B49"/>
    <mergeCell ref="A50:A51"/>
    <mergeCell ref="B50:B51"/>
    <mergeCell ref="A52:A53"/>
    <mergeCell ref="B52:B53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76:A77"/>
    <mergeCell ref="B76:B77"/>
    <mergeCell ref="A78:A79"/>
    <mergeCell ref="B78:B79"/>
    <mergeCell ref="A80:A81"/>
    <mergeCell ref="B80:B81"/>
    <mergeCell ref="A82:A83"/>
    <mergeCell ref="B82:B83"/>
    <mergeCell ref="A66:A67"/>
    <mergeCell ref="B66:B67"/>
    <mergeCell ref="A68:A69"/>
    <mergeCell ref="B68:B69"/>
    <mergeCell ref="A70:A71"/>
    <mergeCell ref="B70:B71"/>
    <mergeCell ref="A72:A73"/>
    <mergeCell ref="B72:B73"/>
    <mergeCell ref="A74:A75"/>
    <mergeCell ref="B74:B75"/>
  </mergeCells>
  <pageMargins left="0.51181102362204722" right="0.51181102362204722" top="0.55118110236220474" bottom="0.35433070866141736" header="0.31496062992125984" footer="0.31496062992125984"/>
  <pageSetup paperSize="9" scale="90" orientation="portrait" horizontalDpi="4294967293" verticalDpi="4294967293" r:id="rId1"/>
  <headerFooter>
    <oddHeader>&amp;C&amp;F</oddHeader>
  </headerFooter>
  <rowBreaks count="1" manualBreakCount="1">
    <brk id="43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view="pageBreakPreview" topLeftCell="A13" zoomScaleSheetLayoutView="100" workbookViewId="0">
      <selection activeCell="E21" sqref="E21"/>
    </sheetView>
  </sheetViews>
  <sheetFormatPr defaultRowHeight="15" x14ac:dyDescent="0.25"/>
  <cols>
    <col min="1" max="1" width="4.42578125" customWidth="1"/>
    <col min="2" max="2" width="26" customWidth="1"/>
    <col min="3" max="3" width="7.85546875" customWidth="1"/>
    <col min="4" max="6" width="8.85546875" customWidth="1"/>
    <col min="7" max="7" width="17.85546875" customWidth="1"/>
    <col min="8" max="8" width="7.85546875" customWidth="1"/>
    <col min="9" max="9" width="8.5703125" customWidth="1"/>
  </cols>
  <sheetData>
    <row r="1" spans="1:9" ht="27" thickBot="1" x14ac:dyDescent="0.45">
      <c r="A1" s="11" t="s">
        <v>11</v>
      </c>
      <c r="B1" s="12"/>
      <c r="C1" s="13"/>
      <c r="D1" s="72" t="s">
        <v>12</v>
      </c>
      <c r="E1" s="72"/>
      <c r="F1" s="72"/>
      <c r="G1" s="73" t="s">
        <v>51</v>
      </c>
      <c r="H1" s="74" t="s">
        <v>13</v>
      </c>
      <c r="I1" s="75"/>
    </row>
    <row r="2" spans="1:9" ht="59.25" customHeight="1" thickBot="1" x14ac:dyDescent="0.3">
      <c r="A2" s="76" t="str">
        <f>startovka!B1</f>
        <v>KATEGORIE: starší</v>
      </c>
      <c r="B2" s="76"/>
      <c r="C2" s="76"/>
      <c r="D2" s="77" t="s">
        <v>14</v>
      </c>
      <c r="E2" s="78" t="s">
        <v>15</v>
      </c>
      <c r="F2" s="79" t="s">
        <v>16</v>
      </c>
      <c r="G2" s="73"/>
      <c r="H2" s="80" t="s">
        <v>17</v>
      </c>
      <c r="I2" s="82" t="s">
        <v>18</v>
      </c>
    </row>
    <row r="3" spans="1:9" ht="31.5" customHeight="1" thickBot="1" x14ac:dyDescent="0.3">
      <c r="A3" s="14" t="s">
        <v>19</v>
      </c>
      <c r="B3" s="15" t="s">
        <v>20</v>
      </c>
      <c r="C3" s="16"/>
      <c r="D3" s="77"/>
      <c r="E3" s="78"/>
      <c r="F3" s="79"/>
      <c r="G3" s="73"/>
      <c r="H3" s="81"/>
      <c r="I3" s="83"/>
    </row>
    <row r="4" spans="1:9" ht="16.5" customHeight="1" thickBot="1" x14ac:dyDescent="0.3">
      <c r="A4" s="69">
        <v>1</v>
      </c>
      <c r="B4" s="70" t="str">
        <f>IF(startovka!B4="","",startovka!B4)</f>
        <v>Výškovice</v>
      </c>
      <c r="C4" s="17" t="s">
        <v>21</v>
      </c>
      <c r="D4" s="36">
        <v>21.77</v>
      </c>
      <c r="E4" s="37">
        <v>19.2</v>
      </c>
      <c r="F4" s="38"/>
      <c r="G4" s="39"/>
      <c r="H4" s="56">
        <f>IF(B4="","",IF(G4="",IF(SUM(D$4:F$83)=0,"",IF(SUM(D4:F4)=0,"dnf",IF(F4="",MAX(D4:E4),LARGE(D4:F4,2)))),"N"))</f>
        <v>21.77</v>
      </c>
      <c r="I4" s="71">
        <f>IF(B4="","",IF(AND(H4="",H5=""),"",výpočty!R4))</f>
        <v>4</v>
      </c>
    </row>
    <row r="5" spans="1:9" ht="16.5" customHeight="1" thickBot="1" x14ac:dyDescent="0.3">
      <c r="A5" s="69"/>
      <c r="B5" s="70"/>
      <c r="C5" s="19" t="s">
        <v>22</v>
      </c>
      <c r="D5" s="40"/>
      <c r="E5" s="41"/>
      <c r="F5" s="42"/>
      <c r="G5" s="43"/>
      <c r="H5" s="20" t="str">
        <f>IF(B4="","",IF(G5="",IF(SUM(D$4:F$83)=0,"",IF(SUM(D5:F5)=0,"dnf",IF(F5="",MAX(D5:E5),LARGE(D5:F5,2)))),"N"))</f>
        <v>dnf</v>
      </c>
      <c r="I5" s="68"/>
    </row>
    <row r="6" spans="1:9" ht="16.5" customHeight="1" thickBot="1" x14ac:dyDescent="0.3">
      <c r="A6" s="69">
        <v>2</v>
      </c>
      <c r="B6" s="70" t="str">
        <f>IF(startovka!B6="","",startovka!B6)</f>
        <v>Tísek</v>
      </c>
      <c r="C6" s="17" t="s">
        <v>21</v>
      </c>
      <c r="D6" s="36">
        <v>20.7</v>
      </c>
      <c r="E6" s="37">
        <v>21.33</v>
      </c>
      <c r="F6" s="38"/>
      <c r="G6" s="44"/>
      <c r="H6" s="18">
        <f t="shared" ref="H6" si="0">IF(B6="","",IF(G6="",IF(SUM(D$4:F$83)=0,"",IF(SUM(D6:F6)=0,"dnf",IF(F6="",MAX(D6:E6),LARGE(D6:F6,2)))),"N"))</f>
        <v>21.33</v>
      </c>
      <c r="I6" s="68">
        <f>IF(B6="","",IF(AND(H6="",H7=""),"",výpočty!R6))</f>
        <v>3</v>
      </c>
    </row>
    <row r="7" spans="1:9" ht="16.5" customHeight="1" thickBot="1" x14ac:dyDescent="0.3">
      <c r="A7" s="69"/>
      <c r="B7" s="70"/>
      <c r="C7" s="19" t="s">
        <v>22</v>
      </c>
      <c r="D7" s="40"/>
      <c r="E7" s="41"/>
      <c r="F7" s="42"/>
      <c r="G7" s="45"/>
      <c r="H7" s="20" t="str">
        <f t="shared" ref="H7" si="1">IF(B6="","",IF(G7="",IF(SUM(D$4:F$83)=0,"",IF(SUM(D7:F7)=0,"dnf",IF(F7="",MAX(D7:E7),LARGE(D7:F7,2)))),"N"))</f>
        <v>dnf</v>
      </c>
      <c r="I7" s="68"/>
    </row>
    <row r="8" spans="1:9" ht="16.5" customHeight="1" thickBot="1" x14ac:dyDescent="0.3">
      <c r="A8" s="69">
        <v>3</v>
      </c>
      <c r="B8" s="70" t="str">
        <f>IF(startovka!B8="","",startovka!B8)</f>
        <v>Hájov</v>
      </c>
      <c r="C8" s="17" t="s">
        <v>21</v>
      </c>
      <c r="D8" s="36">
        <v>28.61</v>
      </c>
      <c r="E8" s="37">
        <v>28.44</v>
      </c>
      <c r="F8" s="38"/>
      <c r="G8" s="44"/>
      <c r="H8" s="18">
        <f t="shared" ref="H8" si="2">IF(B8="","",IF(G8="",IF(SUM(D$4:F$83)=0,"",IF(SUM(D8:F8)=0,"dnf",IF(F8="",MAX(D8:E8),LARGE(D8:F8,2)))),"N"))</f>
        <v>28.61</v>
      </c>
      <c r="I8" s="68">
        <f>IF(B8="","",IF(AND(H8="",H9=""),"",výpočty!R8))</f>
        <v>7</v>
      </c>
    </row>
    <row r="9" spans="1:9" ht="16.5" customHeight="1" thickBot="1" x14ac:dyDescent="0.3">
      <c r="A9" s="69"/>
      <c r="B9" s="70"/>
      <c r="C9" s="19" t="s">
        <v>22</v>
      </c>
      <c r="D9" s="40"/>
      <c r="E9" s="41"/>
      <c r="F9" s="42"/>
      <c r="G9" s="45"/>
      <c r="H9" s="20" t="str">
        <f t="shared" ref="H9" si="3">IF(B8="","",IF(G9="",IF(SUM(D$4:F$83)=0,"",IF(SUM(D9:F9)=0,"dnf",IF(F9="",MAX(D9:E9),LARGE(D9:F9,2)))),"N"))</f>
        <v>dnf</v>
      </c>
      <c r="I9" s="68"/>
    </row>
    <row r="10" spans="1:9" ht="16.5" customHeight="1" thickBot="1" x14ac:dyDescent="0.3">
      <c r="A10" s="69">
        <v>4</v>
      </c>
      <c r="B10" s="70" t="str">
        <f>IF(startovka!B10="","",startovka!B10)</f>
        <v>Děrné</v>
      </c>
      <c r="C10" s="17" t="s">
        <v>21</v>
      </c>
      <c r="D10" s="36">
        <v>26.36</v>
      </c>
      <c r="E10" s="37">
        <v>31.08</v>
      </c>
      <c r="F10" s="38"/>
      <c r="G10" s="44"/>
      <c r="H10" s="18">
        <f t="shared" ref="H10" si="4">IF(B10="","",IF(G10="",IF(SUM(D$4:F$83)=0,"",IF(SUM(D10:F10)=0,"dnf",IF(F10="",MAX(D10:E10),LARGE(D10:F10,2)))),"N"))</f>
        <v>31.08</v>
      </c>
      <c r="I10" s="68">
        <f>IF(B10="","",IF(AND(H10="",H11=""),"",výpočty!R10))</f>
        <v>8</v>
      </c>
    </row>
    <row r="11" spans="1:9" ht="16.5" customHeight="1" thickBot="1" x14ac:dyDescent="0.3">
      <c r="A11" s="69"/>
      <c r="B11" s="70"/>
      <c r="C11" s="19" t="s">
        <v>22</v>
      </c>
      <c r="D11" s="40"/>
      <c r="E11" s="41"/>
      <c r="F11" s="42"/>
      <c r="G11" s="45"/>
      <c r="H11" s="20" t="str">
        <f t="shared" ref="H11" si="5">IF(B10="","",IF(G11="",IF(SUM(D$4:F$83)=0,"",IF(SUM(D11:F11)=0,"dnf",IF(F11="",MAX(D11:E11),LARGE(D11:F11,2)))),"N"))</f>
        <v>dnf</v>
      </c>
      <c r="I11" s="68"/>
    </row>
    <row r="12" spans="1:9" ht="16.5" customHeight="1" thickBot="1" x14ac:dyDescent="0.3">
      <c r="A12" s="69">
        <v>5</v>
      </c>
      <c r="B12" s="70" t="str">
        <f>IF(startovka!B12="","",startovka!B12)</f>
        <v>Mniší B</v>
      </c>
      <c r="C12" s="17" t="s">
        <v>21</v>
      </c>
      <c r="D12" s="36">
        <v>16.53</v>
      </c>
      <c r="E12" s="37">
        <v>16.53</v>
      </c>
      <c r="F12" s="38"/>
      <c r="G12" s="44"/>
      <c r="H12" s="18">
        <f t="shared" ref="H12" si="6">IF(B12="","",IF(G12="",IF(SUM(D$4:F$83)=0,"",IF(SUM(D12:F12)=0,"dnf",IF(F12="",MAX(D12:E12),LARGE(D12:F12,2)))),"N"))</f>
        <v>16.53</v>
      </c>
      <c r="I12" s="68">
        <f>IF(B12="","",IF(AND(H12="",H13=""),"",výpočty!R12))</f>
        <v>2</v>
      </c>
    </row>
    <row r="13" spans="1:9" ht="16.5" customHeight="1" thickBot="1" x14ac:dyDescent="0.3">
      <c r="A13" s="69"/>
      <c r="B13" s="70"/>
      <c r="C13" s="19" t="s">
        <v>22</v>
      </c>
      <c r="D13" s="40"/>
      <c r="E13" s="41"/>
      <c r="F13" s="42"/>
      <c r="G13" s="45"/>
      <c r="H13" s="20" t="str">
        <f t="shared" ref="H13" si="7">IF(B12="","",IF(G13="",IF(SUM(D$4:F$83)=0,"",IF(SUM(D13:F13)=0,"dnf",IF(F13="",MAX(D13:E13),LARGE(D13:F13,2)))),"N"))</f>
        <v>dnf</v>
      </c>
      <c r="I13" s="68"/>
    </row>
    <row r="14" spans="1:9" ht="16.5" customHeight="1" thickBot="1" x14ac:dyDescent="0.3">
      <c r="A14" s="69">
        <v>6</v>
      </c>
      <c r="B14" s="70" t="str">
        <f>IF(startovka!B14="","",startovka!B14)</f>
        <v>Slatina</v>
      </c>
      <c r="C14" s="17" t="s">
        <v>21</v>
      </c>
      <c r="D14" s="36">
        <v>52.73</v>
      </c>
      <c r="E14" s="37">
        <v>53.86</v>
      </c>
      <c r="F14" s="38"/>
      <c r="G14" s="44"/>
      <c r="H14" s="18">
        <f t="shared" ref="H14" si="8">IF(B14="","",IF(G14="",IF(SUM(D$4:F$83)=0,"",IF(SUM(D14:F14)=0,"dnf",IF(F14="",MAX(D14:E14),LARGE(D14:F14,2)))),"N"))</f>
        <v>53.86</v>
      </c>
      <c r="I14" s="68">
        <f>IF(B14="","",IF(AND(H14="",H15=""),"",výpočty!R14))</f>
        <v>9</v>
      </c>
    </row>
    <row r="15" spans="1:9" ht="16.5" customHeight="1" thickBot="1" x14ac:dyDescent="0.3">
      <c r="A15" s="69"/>
      <c r="B15" s="70"/>
      <c r="C15" s="19" t="s">
        <v>22</v>
      </c>
      <c r="D15" s="40"/>
      <c r="E15" s="41"/>
      <c r="F15" s="42"/>
      <c r="G15" s="45"/>
      <c r="H15" s="20" t="str">
        <f t="shared" ref="H15" si="9">IF(B14="","",IF(G15="",IF(SUM(D$4:F$83)=0,"",IF(SUM(D15:F15)=0,"dnf",IF(F15="",MAX(D15:E15),LARGE(D15:F15,2)))),"N"))</f>
        <v>dnf</v>
      </c>
      <c r="I15" s="68"/>
    </row>
    <row r="16" spans="1:9" ht="16.5" customHeight="1" thickBot="1" x14ac:dyDescent="0.3">
      <c r="A16" s="69">
        <v>7</v>
      </c>
      <c r="B16" s="70" t="str">
        <f>IF(startovka!B16="","",startovka!B16)</f>
        <v>Frenštát p.R.</v>
      </c>
      <c r="C16" s="17" t="s">
        <v>21</v>
      </c>
      <c r="D16" s="36">
        <v>15.38</v>
      </c>
      <c r="E16" s="37">
        <v>14.68</v>
      </c>
      <c r="F16" s="38"/>
      <c r="G16" s="44"/>
      <c r="H16" s="18">
        <f t="shared" ref="H16" si="10">IF(B16="","",IF(G16="",IF(SUM(D$4:F$83)=0,"",IF(SUM(D16:F16)=0,"dnf",IF(F16="",MAX(D16:E16),LARGE(D16:F16,2)))),"N"))</f>
        <v>15.38</v>
      </c>
      <c r="I16" s="68">
        <f>IF(B16="","",IF(AND(H16="",H17=""),"",výpočty!R16))</f>
        <v>1</v>
      </c>
    </row>
    <row r="17" spans="1:9" ht="16.5" customHeight="1" thickBot="1" x14ac:dyDescent="0.3">
      <c r="A17" s="69"/>
      <c r="B17" s="70"/>
      <c r="C17" s="19" t="s">
        <v>22</v>
      </c>
      <c r="D17" s="40"/>
      <c r="E17" s="41"/>
      <c r="F17" s="42"/>
      <c r="G17" s="45"/>
      <c r="H17" s="20" t="str">
        <f t="shared" ref="H17" si="11">IF(B16="","",IF(G17="",IF(SUM(D$4:F$83)=0,"",IF(SUM(D17:F17)=0,"dnf",IF(F17="",MAX(D17:E17),LARGE(D17:F17,2)))),"N"))</f>
        <v>dnf</v>
      </c>
      <c r="I17" s="68"/>
    </row>
    <row r="18" spans="1:9" ht="16.5" customHeight="1" thickBot="1" x14ac:dyDescent="0.3">
      <c r="A18" s="69">
        <v>8</v>
      </c>
      <c r="B18" s="70" t="str">
        <f>IF(startovka!B18="","",startovka!B18)</f>
        <v>Velké Albrechtice</v>
      </c>
      <c r="C18" s="17" t="s">
        <v>21</v>
      </c>
      <c r="D18" s="36">
        <v>21.83</v>
      </c>
      <c r="E18" s="37">
        <v>19.28</v>
      </c>
      <c r="F18" s="38"/>
      <c r="G18" s="44"/>
      <c r="H18" s="18">
        <f t="shared" ref="H18" si="12">IF(B18="","",IF(G18="",IF(SUM(D$4:F$83)=0,"",IF(SUM(D18:F18)=0,"dnf",IF(F18="",MAX(D18:E18),LARGE(D18:F18,2)))),"N"))</f>
        <v>21.83</v>
      </c>
      <c r="I18" s="68">
        <f>IF(B18="","",IF(AND(H18="",H19=""),"",výpočty!R18))</f>
        <v>5</v>
      </c>
    </row>
    <row r="19" spans="1:9" ht="16.5" customHeight="1" thickBot="1" x14ac:dyDescent="0.3">
      <c r="A19" s="69"/>
      <c r="B19" s="70"/>
      <c r="C19" s="19" t="s">
        <v>22</v>
      </c>
      <c r="D19" s="40"/>
      <c r="E19" s="41"/>
      <c r="F19" s="42"/>
      <c r="G19" s="45"/>
      <c r="H19" s="20" t="str">
        <f t="shared" ref="H19" si="13">IF(B18="","",IF(G19="",IF(SUM(D$4:F$83)=0,"",IF(SUM(D19:F19)=0,"dnf",IF(F19="",MAX(D19:E19),LARGE(D19:F19,2)))),"N"))</f>
        <v>dnf</v>
      </c>
      <c r="I19" s="68"/>
    </row>
    <row r="20" spans="1:9" ht="16.5" customHeight="1" thickBot="1" x14ac:dyDescent="0.3">
      <c r="A20" s="69">
        <v>9</v>
      </c>
      <c r="B20" s="70" t="str">
        <f>IF(startovka!B20="","",startovka!B20)</f>
        <v>Mniší A</v>
      </c>
      <c r="C20" s="17" t="s">
        <v>21</v>
      </c>
      <c r="D20" s="36">
        <v>26.82</v>
      </c>
      <c r="E20" s="37">
        <v>27.83</v>
      </c>
      <c r="F20" s="38"/>
      <c r="G20" s="44"/>
      <c r="H20" s="18">
        <f t="shared" ref="H20" si="14">IF(B20="","",IF(G20="",IF(SUM(D$4:F$83)=0,"",IF(SUM(D20:F20)=0,"dnf",IF(F20="",MAX(D20:E20),LARGE(D20:F20,2)))),"N"))</f>
        <v>27.83</v>
      </c>
      <c r="I20" s="68">
        <f>IF(B20="","",IF(AND(H20="",H21=""),"",výpočty!R20))</f>
        <v>6</v>
      </c>
    </row>
    <row r="21" spans="1:9" ht="16.5" customHeight="1" thickBot="1" x14ac:dyDescent="0.3">
      <c r="A21" s="69"/>
      <c r="B21" s="70"/>
      <c r="C21" s="19" t="s">
        <v>22</v>
      </c>
      <c r="D21" s="40"/>
      <c r="E21" s="41"/>
      <c r="F21" s="42"/>
      <c r="G21" s="45"/>
      <c r="H21" s="20" t="str">
        <f t="shared" ref="H21" si="15">IF(B20="","",IF(G21="",IF(SUM(D$4:F$83)=0,"",IF(SUM(D21:F21)=0,"dnf",IF(F21="",MAX(D21:E21),LARGE(D21:F21,2)))),"N"))</f>
        <v>dnf</v>
      </c>
      <c r="I21" s="68"/>
    </row>
    <row r="22" spans="1:9" ht="16.5" customHeight="1" thickBot="1" x14ac:dyDescent="0.3">
      <c r="A22" s="69">
        <v>10</v>
      </c>
      <c r="B22" s="70" t="str">
        <f>IF(startovka!B22="","",startovka!B22)</f>
        <v/>
      </c>
      <c r="C22" s="17" t="s">
        <v>21</v>
      </c>
      <c r="D22" s="36"/>
      <c r="E22" s="37"/>
      <c r="F22" s="38"/>
      <c r="G22" s="44"/>
      <c r="H22" s="18" t="str">
        <f t="shared" ref="H22" si="16">IF(B22="","",IF(G22="",IF(SUM(D$4:F$83)=0,"",IF(SUM(D22:F22)=0,"dnf",IF(F22="",MAX(D22:E22),LARGE(D22:F22,2)))),"N"))</f>
        <v/>
      </c>
      <c r="I22" s="68" t="str">
        <f>IF(B22="","",IF(AND(H22="",H23=""),"",výpočty!R22))</f>
        <v/>
      </c>
    </row>
    <row r="23" spans="1:9" ht="16.5" customHeight="1" thickBot="1" x14ac:dyDescent="0.3">
      <c r="A23" s="69"/>
      <c r="B23" s="70"/>
      <c r="C23" s="19" t="s">
        <v>22</v>
      </c>
      <c r="D23" s="40"/>
      <c r="E23" s="41"/>
      <c r="F23" s="42"/>
      <c r="G23" s="45"/>
      <c r="H23" s="20" t="str">
        <f t="shared" ref="H23" si="17">IF(B22="","",IF(G23="",IF(SUM(D$4:F$83)=0,"",IF(SUM(D23:F23)=0,"dnf",IF(F23="",MAX(D23:E23),LARGE(D23:F23,2)))),"N"))</f>
        <v/>
      </c>
      <c r="I23" s="68"/>
    </row>
    <row r="24" spans="1:9" ht="16.5" customHeight="1" thickBot="1" x14ac:dyDescent="0.3">
      <c r="A24" s="69">
        <v>11</v>
      </c>
      <c r="B24" s="70" t="str">
        <f>IF(startovka!B24="","",startovka!B24)</f>
        <v/>
      </c>
      <c r="C24" s="17" t="s">
        <v>21</v>
      </c>
      <c r="D24" s="36"/>
      <c r="E24" s="37"/>
      <c r="F24" s="38"/>
      <c r="G24" s="44"/>
      <c r="H24" s="18" t="str">
        <f t="shared" ref="H24" si="18">IF(B24="","",IF(G24="",IF(SUM(D$4:F$83)=0,"",IF(SUM(D24:F24)=0,"dnf",IF(F24="",MAX(D24:E24),LARGE(D24:F24,2)))),"N"))</f>
        <v/>
      </c>
      <c r="I24" s="68" t="str">
        <f>IF(B24="","",IF(AND(H24="",H25=""),"",výpočty!R24))</f>
        <v/>
      </c>
    </row>
    <row r="25" spans="1:9" ht="16.5" customHeight="1" thickBot="1" x14ac:dyDescent="0.3">
      <c r="A25" s="69"/>
      <c r="B25" s="70"/>
      <c r="C25" s="19" t="s">
        <v>22</v>
      </c>
      <c r="D25" s="40"/>
      <c r="E25" s="41"/>
      <c r="F25" s="42"/>
      <c r="G25" s="45"/>
      <c r="H25" s="20" t="str">
        <f t="shared" ref="H25" si="19">IF(B24="","",IF(G25="",IF(SUM(D$4:F$83)=0,"",IF(SUM(D25:F25)=0,"dnf",IF(F25="",MAX(D25:E25),LARGE(D25:F25,2)))),"N"))</f>
        <v/>
      </c>
      <c r="I25" s="68"/>
    </row>
    <row r="26" spans="1:9" ht="16.5" customHeight="1" thickBot="1" x14ac:dyDescent="0.3">
      <c r="A26" s="69">
        <v>12</v>
      </c>
      <c r="B26" s="70" t="str">
        <f>IF(startovka!B26="","",startovka!B26)</f>
        <v/>
      </c>
      <c r="C26" s="17" t="s">
        <v>21</v>
      </c>
      <c r="D26" s="36"/>
      <c r="E26" s="37"/>
      <c r="F26" s="38"/>
      <c r="G26" s="44"/>
      <c r="H26" s="18" t="str">
        <f t="shared" ref="H26" si="20">IF(B26="","",IF(G26="",IF(SUM(D$4:F$83)=0,"",IF(SUM(D26:F26)=0,"dnf",IF(F26="",MAX(D26:E26),LARGE(D26:F26,2)))),"N"))</f>
        <v/>
      </c>
      <c r="I26" s="68" t="str">
        <f>IF(B26="","",IF(AND(H26="",H27=""),"",výpočty!R26))</f>
        <v/>
      </c>
    </row>
    <row r="27" spans="1:9" ht="16.5" customHeight="1" thickBot="1" x14ac:dyDescent="0.3">
      <c r="A27" s="69"/>
      <c r="B27" s="70"/>
      <c r="C27" s="19" t="s">
        <v>22</v>
      </c>
      <c r="D27" s="40"/>
      <c r="E27" s="41"/>
      <c r="F27" s="42"/>
      <c r="G27" s="45"/>
      <c r="H27" s="20" t="str">
        <f t="shared" ref="H27" si="21">IF(B26="","",IF(G27="",IF(SUM(D$4:F$83)=0,"",IF(SUM(D27:F27)=0,"dnf",IF(F27="",MAX(D27:E27),LARGE(D27:F27,2)))),"N"))</f>
        <v/>
      </c>
      <c r="I27" s="68"/>
    </row>
    <row r="28" spans="1:9" ht="16.5" customHeight="1" thickBot="1" x14ac:dyDescent="0.3">
      <c r="A28" s="69">
        <v>13</v>
      </c>
      <c r="B28" s="70" t="str">
        <f>IF(startovka!B28="","",startovka!B28)</f>
        <v/>
      </c>
      <c r="C28" s="17" t="s">
        <v>21</v>
      </c>
      <c r="D28" s="36"/>
      <c r="E28" s="37"/>
      <c r="F28" s="38"/>
      <c r="G28" s="44"/>
      <c r="H28" s="18" t="str">
        <f t="shared" ref="H28" si="22">IF(B28="","",IF(G28="",IF(SUM(D$4:F$83)=0,"",IF(SUM(D28:F28)=0,"dnf",IF(F28="",MAX(D28:E28),LARGE(D28:F28,2)))),"N"))</f>
        <v/>
      </c>
      <c r="I28" s="68" t="str">
        <f>IF(B28="","",IF(AND(H28="",H29=""),"",výpočty!R28))</f>
        <v/>
      </c>
    </row>
    <row r="29" spans="1:9" ht="16.5" customHeight="1" thickBot="1" x14ac:dyDescent="0.3">
      <c r="A29" s="69"/>
      <c r="B29" s="70"/>
      <c r="C29" s="19" t="s">
        <v>22</v>
      </c>
      <c r="D29" s="40"/>
      <c r="E29" s="41"/>
      <c r="F29" s="42"/>
      <c r="G29" s="45"/>
      <c r="H29" s="20" t="str">
        <f t="shared" ref="H29" si="23">IF(B28="","",IF(G29="",IF(SUM(D$4:F$83)=0,"",IF(SUM(D29:F29)=0,"dnf",IF(F29="",MAX(D29:E29),LARGE(D29:F29,2)))),"N"))</f>
        <v/>
      </c>
      <c r="I29" s="68"/>
    </row>
    <row r="30" spans="1:9" ht="16.5" customHeight="1" thickBot="1" x14ac:dyDescent="0.3">
      <c r="A30" s="69">
        <v>14</v>
      </c>
      <c r="B30" s="70" t="str">
        <f>IF(startovka!B30="","",startovka!B30)</f>
        <v/>
      </c>
      <c r="C30" s="17" t="s">
        <v>21</v>
      </c>
      <c r="D30" s="36"/>
      <c r="E30" s="37"/>
      <c r="F30" s="38"/>
      <c r="G30" s="44"/>
      <c r="H30" s="18" t="str">
        <f t="shared" ref="H30" si="24">IF(B30="","",IF(G30="",IF(SUM(D$4:F$83)=0,"",IF(SUM(D30:F30)=0,"dnf",IF(F30="",MAX(D30:E30),LARGE(D30:F30,2)))),"N"))</f>
        <v/>
      </c>
      <c r="I30" s="68" t="str">
        <f>IF(B30="","",IF(AND(H30="",H31=""),"",výpočty!R30))</f>
        <v/>
      </c>
    </row>
    <row r="31" spans="1:9" ht="16.5" customHeight="1" thickBot="1" x14ac:dyDescent="0.3">
      <c r="A31" s="69"/>
      <c r="B31" s="70"/>
      <c r="C31" s="19" t="s">
        <v>22</v>
      </c>
      <c r="D31" s="40"/>
      <c r="E31" s="41"/>
      <c r="F31" s="42"/>
      <c r="G31" s="45"/>
      <c r="H31" s="20" t="str">
        <f t="shared" ref="H31" si="25">IF(B30="","",IF(G31="",IF(SUM(D$4:F$83)=0,"",IF(SUM(D31:F31)=0,"dnf",IF(F31="",MAX(D31:E31),LARGE(D31:F31,2)))),"N"))</f>
        <v/>
      </c>
      <c r="I31" s="68"/>
    </row>
    <row r="32" spans="1:9" ht="16.5" customHeight="1" thickBot="1" x14ac:dyDescent="0.3">
      <c r="A32" s="69">
        <v>15</v>
      </c>
      <c r="B32" s="70" t="str">
        <f>IF(startovka!B32="","",startovka!B32)</f>
        <v/>
      </c>
      <c r="C32" s="17" t="s">
        <v>21</v>
      </c>
      <c r="D32" s="36"/>
      <c r="E32" s="37"/>
      <c r="F32" s="38"/>
      <c r="G32" s="44"/>
      <c r="H32" s="18" t="str">
        <f t="shared" ref="H32" si="26">IF(B32="","",IF(G32="",IF(SUM(D$4:F$83)=0,"",IF(SUM(D32:F32)=0,"dnf",IF(F32="",MAX(D32:E32),LARGE(D32:F32,2)))),"N"))</f>
        <v/>
      </c>
      <c r="I32" s="68" t="str">
        <f>IF(B32="","",IF(AND(H32="",H33=""),"",výpočty!R32))</f>
        <v/>
      </c>
    </row>
    <row r="33" spans="1:13" ht="16.5" customHeight="1" thickBot="1" x14ac:dyDescent="0.3">
      <c r="A33" s="69"/>
      <c r="B33" s="70"/>
      <c r="C33" s="19" t="s">
        <v>22</v>
      </c>
      <c r="D33" s="40"/>
      <c r="E33" s="41"/>
      <c r="F33" s="42"/>
      <c r="G33" s="45"/>
      <c r="H33" s="20" t="str">
        <f t="shared" ref="H33" si="27">IF(B32="","",IF(G33="",IF(SUM(D$4:F$83)=0,"",IF(SUM(D33:F33)=0,"dnf",IF(F33="",MAX(D33:E33),LARGE(D33:F33,2)))),"N"))</f>
        <v/>
      </c>
      <c r="I33" s="68"/>
    </row>
    <row r="34" spans="1:13" ht="16.5" customHeight="1" thickBot="1" x14ac:dyDescent="0.3">
      <c r="A34" s="69">
        <v>16</v>
      </c>
      <c r="B34" s="70" t="str">
        <f>IF(startovka!B34="","",startovka!B34)</f>
        <v/>
      </c>
      <c r="C34" s="17" t="s">
        <v>21</v>
      </c>
      <c r="D34" s="36"/>
      <c r="E34" s="37"/>
      <c r="F34" s="38"/>
      <c r="G34" s="44"/>
      <c r="H34" s="18" t="str">
        <f t="shared" ref="H34" si="28">IF(B34="","",IF(G34="",IF(SUM(D$4:F$83)=0,"",IF(SUM(D34:F34)=0,"dnf",IF(F34="",MAX(D34:E34),LARGE(D34:F34,2)))),"N"))</f>
        <v/>
      </c>
      <c r="I34" s="68" t="str">
        <f>IF(B34="","",IF(AND(H34="",H35=""),"",výpočty!R34))</f>
        <v/>
      </c>
      <c r="K34" s="29"/>
      <c r="L34" s="29"/>
      <c r="M34" s="29"/>
    </row>
    <row r="35" spans="1:13" ht="16.5" customHeight="1" thickBot="1" x14ac:dyDescent="0.3">
      <c r="A35" s="69"/>
      <c r="B35" s="70"/>
      <c r="C35" s="19" t="s">
        <v>22</v>
      </c>
      <c r="D35" s="40"/>
      <c r="E35" s="41"/>
      <c r="F35" s="42"/>
      <c r="G35" s="45"/>
      <c r="H35" s="20" t="str">
        <f t="shared" ref="H35" si="29">IF(B34="","",IF(G35="",IF(SUM(D$4:F$83)=0,"",IF(SUM(D35:F35)=0,"dnf",IF(F35="",MAX(D35:E35),LARGE(D35:F35,2)))),"N"))</f>
        <v/>
      </c>
      <c r="I35" s="68"/>
      <c r="K35" s="29"/>
      <c r="L35" s="29"/>
      <c r="M35" s="29"/>
    </row>
    <row r="36" spans="1:13" ht="16.5" customHeight="1" thickBot="1" x14ac:dyDescent="0.3">
      <c r="A36" s="69">
        <v>17</v>
      </c>
      <c r="B36" s="70" t="str">
        <f>IF(startovka!B36="","",startovka!B36)</f>
        <v/>
      </c>
      <c r="C36" s="17" t="s">
        <v>21</v>
      </c>
      <c r="D36" s="36"/>
      <c r="E36" s="37"/>
      <c r="F36" s="38"/>
      <c r="G36" s="44"/>
      <c r="H36" s="18" t="str">
        <f t="shared" ref="H36" si="30">IF(B36="","",IF(G36="",IF(SUM(D$4:F$83)=0,"",IF(SUM(D36:F36)=0,"dnf",IF(F36="",MAX(D36:E36),LARGE(D36:F36,2)))),"N"))</f>
        <v/>
      </c>
      <c r="I36" s="68" t="str">
        <f>IF(B36="","",IF(AND(H36="",H37=""),"",výpočty!R36))</f>
        <v/>
      </c>
      <c r="K36" s="30"/>
      <c r="L36" s="30"/>
      <c r="M36" s="29"/>
    </row>
    <row r="37" spans="1:13" ht="16.5" customHeight="1" thickBot="1" x14ac:dyDescent="0.3">
      <c r="A37" s="69"/>
      <c r="B37" s="70"/>
      <c r="C37" s="19" t="s">
        <v>22</v>
      </c>
      <c r="D37" s="40"/>
      <c r="E37" s="41"/>
      <c r="F37" s="42"/>
      <c r="G37" s="45"/>
      <c r="H37" s="20" t="str">
        <f t="shared" ref="H37" si="31">IF(B36="","",IF(G37="",IF(SUM(D$4:F$83)=0,"",IF(SUM(D37:F37)=0,"dnf",IF(F37="",MAX(D37:E37),LARGE(D37:F37,2)))),"N"))</f>
        <v/>
      </c>
      <c r="I37" s="68"/>
      <c r="K37" s="29"/>
      <c r="L37" s="29"/>
      <c r="M37" s="29"/>
    </row>
    <row r="38" spans="1:13" ht="16.5" customHeight="1" thickBot="1" x14ac:dyDescent="0.3">
      <c r="A38" s="69">
        <v>18</v>
      </c>
      <c r="B38" s="70" t="str">
        <f>IF(startovka!B38="","",startovka!B38)</f>
        <v/>
      </c>
      <c r="C38" s="17" t="s">
        <v>21</v>
      </c>
      <c r="D38" s="36"/>
      <c r="E38" s="37"/>
      <c r="F38" s="38"/>
      <c r="G38" s="44"/>
      <c r="H38" s="18" t="str">
        <f t="shared" ref="H38" si="32">IF(B38="","",IF(G38="",IF(SUM(D$4:F$83)=0,"",IF(SUM(D38:F38)=0,"dnf",IF(F38="",MAX(D38:E38),LARGE(D38:F38,2)))),"N"))</f>
        <v/>
      </c>
      <c r="I38" s="68" t="str">
        <f>IF(B38="","",IF(AND(H38="",H39=""),"",výpočty!R38))</f>
        <v/>
      </c>
    </row>
    <row r="39" spans="1:13" ht="16.5" customHeight="1" thickBot="1" x14ac:dyDescent="0.3">
      <c r="A39" s="69"/>
      <c r="B39" s="70"/>
      <c r="C39" s="19" t="s">
        <v>22</v>
      </c>
      <c r="D39" s="40"/>
      <c r="E39" s="41"/>
      <c r="F39" s="42"/>
      <c r="G39" s="45"/>
      <c r="H39" s="20" t="str">
        <f t="shared" ref="H39" si="33">IF(B38="","",IF(G39="",IF(SUM(D$4:F$83)=0,"",IF(SUM(D39:F39)=0,"dnf",IF(F39="",MAX(D39:E39),LARGE(D39:F39,2)))),"N"))</f>
        <v/>
      </c>
      <c r="I39" s="68"/>
    </row>
    <row r="40" spans="1:13" ht="16.5" customHeight="1" thickBot="1" x14ac:dyDescent="0.3">
      <c r="A40" s="69">
        <v>19</v>
      </c>
      <c r="B40" s="70" t="str">
        <f>IF(startovka!B40="","",startovka!B40)</f>
        <v/>
      </c>
      <c r="C40" s="17" t="s">
        <v>21</v>
      </c>
      <c r="D40" s="36"/>
      <c r="E40" s="37"/>
      <c r="F40" s="38"/>
      <c r="G40" s="44"/>
      <c r="H40" s="18" t="str">
        <f t="shared" ref="H40" si="34">IF(B40="","",IF(G40="",IF(SUM(D$4:F$83)=0,"",IF(SUM(D40:F40)=0,"dnf",IF(F40="",MAX(D40:E40),LARGE(D40:F40,2)))),"N"))</f>
        <v/>
      </c>
      <c r="I40" s="68" t="str">
        <f>IF(B40="","",IF(AND(H40="",H41=""),"",výpočty!R40))</f>
        <v/>
      </c>
    </row>
    <row r="41" spans="1:13" ht="16.5" customHeight="1" thickBot="1" x14ac:dyDescent="0.3">
      <c r="A41" s="69"/>
      <c r="B41" s="70"/>
      <c r="C41" s="19" t="s">
        <v>22</v>
      </c>
      <c r="D41" s="40"/>
      <c r="E41" s="41"/>
      <c r="F41" s="42"/>
      <c r="G41" s="45"/>
      <c r="H41" s="20" t="str">
        <f t="shared" ref="H41" si="35">IF(B40="","",IF(G41="",IF(SUM(D$4:F$83)=0,"",IF(SUM(D41:F41)=0,"dnf",IF(F41="",MAX(D41:E41),LARGE(D41:F41,2)))),"N"))</f>
        <v/>
      </c>
      <c r="I41" s="68"/>
    </row>
    <row r="42" spans="1:13" ht="16.5" customHeight="1" thickBot="1" x14ac:dyDescent="0.3">
      <c r="A42" s="69">
        <v>20</v>
      </c>
      <c r="B42" s="70" t="str">
        <f>IF(startovka!B42="","",startovka!B42)</f>
        <v/>
      </c>
      <c r="C42" s="17" t="s">
        <v>21</v>
      </c>
      <c r="D42" s="36"/>
      <c r="E42" s="37"/>
      <c r="F42" s="38"/>
      <c r="G42" s="44"/>
      <c r="H42" s="18" t="str">
        <f t="shared" ref="H42" si="36">IF(B42="","",IF(G42="",IF(SUM(D$4:F$83)=0,"",IF(SUM(D42:F42)=0,"dnf",IF(F42="",MAX(D42:E42),LARGE(D42:F42,2)))),"N"))</f>
        <v/>
      </c>
      <c r="I42" s="68" t="str">
        <f>IF(B42="","",IF(AND(H42="",H43=""),"",výpočty!R42))</f>
        <v/>
      </c>
    </row>
    <row r="43" spans="1:13" ht="16.5" customHeight="1" thickBot="1" x14ac:dyDescent="0.3">
      <c r="A43" s="69"/>
      <c r="B43" s="70"/>
      <c r="C43" s="19" t="s">
        <v>22</v>
      </c>
      <c r="D43" s="40"/>
      <c r="E43" s="41"/>
      <c r="F43" s="42"/>
      <c r="G43" s="45"/>
      <c r="H43" s="20" t="str">
        <f t="shared" ref="H43" si="37">IF(B42="","",IF(G43="",IF(SUM(D$4:F$83)=0,"",IF(SUM(D43:F43)=0,"dnf",IF(F43="",MAX(D43:E43),LARGE(D43:F43,2)))),"N"))</f>
        <v/>
      </c>
      <c r="I43" s="68"/>
    </row>
    <row r="44" spans="1:13" ht="16.5" customHeight="1" thickBot="1" x14ac:dyDescent="0.3">
      <c r="A44" s="69">
        <v>21</v>
      </c>
      <c r="B44" s="70" t="str">
        <f>IF(startovka!B44="","",startovka!B44)</f>
        <v/>
      </c>
      <c r="C44" s="17" t="s">
        <v>21</v>
      </c>
      <c r="D44" s="36"/>
      <c r="E44" s="37"/>
      <c r="F44" s="38"/>
      <c r="G44" s="44"/>
      <c r="H44" s="18" t="str">
        <f t="shared" ref="H44" si="38">IF(B44="","",IF(G44="",IF(SUM(D$4:F$83)=0,"",IF(SUM(D44:F44)=0,"dnf",IF(F44="",MAX(D44:E44),LARGE(D44:F44,2)))),"N"))</f>
        <v/>
      </c>
      <c r="I44" s="68" t="str">
        <f>IF(B44="","",IF(AND(H44="",H45=""),"",výpočty!R44))</f>
        <v/>
      </c>
    </row>
    <row r="45" spans="1:13" ht="16.5" customHeight="1" thickBot="1" x14ac:dyDescent="0.3">
      <c r="A45" s="69"/>
      <c r="B45" s="70"/>
      <c r="C45" s="19" t="s">
        <v>22</v>
      </c>
      <c r="D45" s="40"/>
      <c r="E45" s="41"/>
      <c r="F45" s="42"/>
      <c r="G45" s="45"/>
      <c r="H45" s="20" t="str">
        <f t="shared" ref="H45" si="39">IF(B44="","",IF(G45="",IF(SUM(D$4:F$83)=0,"",IF(SUM(D45:F45)=0,"dnf",IF(F45="",MAX(D45:E45),LARGE(D45:F45,2)))),"N"))</f>
        <v/>
      </c>
      <c r="I45" s="68"/>
    </row>
    <row r="46" spans="1:13" ht="16.5" customHeight="1" thickBot="1" x14ac:dyDescent="0.3">
      <c r="A46" s="69">
        <v>22</v>
      </c>
      <c r="B46" s="70" t="str">
        <f>IF(startovka!B46="","",startovka!B46)</f>
        <v/>
      </c>
      <c r="C46" s="17" t="s">
        <v>21</v>
      </c>
      <c r="D46" s="36"/>
      <c r="E46" s="37"/>
      <c r="F46" s="38"/>
      <c r="G46" s="44"/>
      <c r="H46" s="18" t="str">
        <f t="shared" ref="H46" si="40">IF(B46="","",IF(G46="",IF(SUM(D$4:F$83)=0,"",IF(SUM(D46:F46)=0,"dnf",IF(F46="",MAX(D46:E46),LARGE(D46:F46,2)))),"N"))</f>
        <v/>
      </c>
      <c r="I46" s="68" t="str">
        <f>IF(B46="","",IF(AND(H46="",H47=""),"",výpočty!R46))</f>
        <v/>
      </c>
    </row>
    <row r="47" spans="1:13" ht="16.5" customHeight="1" thickBot="1" x14ac:dyDescent="0.3">
      <c r="A47" s="69"/>
      <c r="B47" s="70"/>
      <c r="C47" s="19" t="s">
        <v>22</v>
      </c>
      <c r="D47" s="40"/>
      <c r="E47" s="41"/>
      <c r="F47" s="42"/>
      <c r="G47" s="45"/>
      <c r="H47" s="20" t="str">
        <f t="shared" ref="H47" si="41">IF(B46="","",IF(G47="",IF(SUM(D$4:F$83)=0,"",IF(SUM(D47:F47)=0,"dnf",IF(F47="",MAX(D47:E47),LARGE(D47:F47,2)))),"N"))</f>
        <v/>
      </c>
      <c r="I47" s="68"/>
    </row>
    <row r="48" spans="1:13" ht="16.5" customHeight="1" thickBot="1" x14ac:dyDescent="0.3">
      <c r="A48" s="69">
        <v>23</v>
      </c>
      <c r="B48" s="70" t="str">
        <f>IF(startovka!B48="","",startovka!B48)</f>
        <v/>
      </c>
      <c r="C48" s="17" t="s">
        <v>21</v>
      </c>
      <c r="D48" s="36"/>
      <c r="E48" s="37"/>
      <c r="F48" s="38"/>
      <c r="G48" s="44"/>
      <c r="H48" s="18" t="str">
        <f t="shared" ref="H48" si="42">IF(B48="","",IF(G48="",IF(SUM(D$4:F$83)=0,"",IF(SUM(D48:F48)=0,"dnf",IF(F48="",MAX(D48:E48),LARGE(D48:F48,2)))),"N"))</f>
        <v/>
      </c>
      <c r="I48" s="68" t="str">
        <f>IF(B48="","",IF(AND(H48="",H49=""),"",výpočty!R48))</f>
        <v/>
      </c>
    </row>
    <row r="49" spans="1:9" ht="16.5" customHeight="1" thickBot="1" x14ac:dyDescent="0.3">
      <c r="A49" s="69"/>
      <c r="B49" s="70"/>
      <c r="C49" s="19" t="s">
        <v>22</v>
      </c>
      <c r="D49" s="40"/>
      <c r="E49" s="41"/>
      <c r="F49" s="42"/>
      <c r="G49" s="45"/>
      <c r="H49" s="20" t="str">
        <f t="shared" ref="H49" si="43">IF(B48="","",IF(G49="",IF(SUM(D$4:F$83)=0,"",IF(SUM(D49:F49)=0,"dnf",IF(F49="",MAX(D49:E49),LARGE(D49:F49,2)))),"N"))</f>
        <v/>
      </c>
      <c r="I49" s="68"/>
    </row>
    <row r="50" spans="1:9" ht="16.5" customHeight="1" thickBot="1" x14ac:dyDescent="0.3">
      <c r="A50" s="69">
        <v>24</v>
      </c>
      <c r="B50" s="70" t="str">
        <f>IF(startovka!B50="","",startovka!B50)</f>
        <v/>
      </c>
      <c r="C50" s="17" t="s">
        <v>21</v>
      </c>
      <c r="D50" s="36"/>
      <c r="E50" s="37"/>
      <c r="F50" s="38"/>
      <c r="G50" s="44"/>
      <c r="H50" s="18" t="str">
        <f t="shared" ref="H50" si="44">IF(B50="","",IF(G50="",IF(SUM(D$4:F$83)=0,"",IF(SUM(D50:F50)=0,"dnf",IF(F50="",MAX(D50:E50),LARGE(D50:F50,2)))),"N"))</f>
        <v/>
      </c>
      <c r="I50" s="68" t="str">
        <f>IF(B50="","",IF(AND(H50="",H51=""),"",výpočty!R50))</f>
        <v/>
      </c>
    </row>
    <row r="51" spans="1:9" ht="16.5" customHeight="1" thickBot="1" x14ac:dyDescent="0.3">
      <c r="A51" s="69"/>
      <c r="B51" s="70"/>
      <c r="C51" s="19" t="s">
        <v>22</v>
      </c>
      <c r="D51" s="40"/>
      <c r="E51" s="41"/>
      <c r="F51" s="42"/>
      <c r="G51" s="45"/>
      <c r="H51" s="20" t="str">
        <f t="shared" ref="H51" si="45">IF(B50="","",IF(G51="",IF(SUM(D$4:F$83)=0,"",IF(SUM(D51:F51)=0,"dnf",IF(F51="",MAX(D51:E51),LARGE(D51:F51,2)))),"N"))</f>
        <v/>
      </c>
      <c r="I51" s="68"/>
    </row>
    <row r="52" spans="1:9" ht="16.5" customHeight="1" thickBot="1" x14ac:dyDescent="0.3">
      <c r="A52" s="69">
        <v>25</v>
      </c>
      <c r="B52" s="70" t="str">
        <f>IF(startovka!B52="","",startovka!B52)</f>
        <v/>
      </c>
      <c r="C52" s="17" t="s">
        <v>21</v>
      </c>
      <c r="D52" s="36"/>
      <c r="E52" s="37"/>
      <c r="F52" s="38"/>
      <c r="G52" s="44"/>
      <c r="H52" s="18" t="str">
        <f t="shared" ref="H52" si="46">IF(B52="","",IF(G52="",IF(SUM(D$4:F$83)=0,"",IF(SUM(D52:F52)=0,"dnf",IF(F52="",MAX(D52:E52),LARGE(D52:F52,2)))),"N"))</f>
        <v/>
      </c>
      <c r="I52" s="68" t="str">
        <f>IF(B52="","",IF(AND(H52="",H53=""),"",výpočty!R52))</f>
        <v/>
      </c>
    </row>
    <row r="53" spans="1:9" ht="16.5" customHeight="1" thickBot="1" x14ac:dyDescent="0.3">
      <c r="A53" s="69"/>
      <c r="B53" s="70"/>
      <c r="C53" s="19" t="s">
        <v>22</v>
      </c>
      <c r="D53" s="40"/>
      <c r="E53" s="41"/>
      <c r="F53" s="42"/>
      <c r="G53" s="45"/>
      <c r="H53" s="20" t="str">
        <f t="shared" ref="H53" si="47">IF(B52="","",IF(G53="",IF(SUM(D$4:F$83)=0,"",IF(SUM(D53:F53)=0,"dnf",IF(F53="",MAX(D53:E53),LARGE(D53:F53,2)))),"N"))</f>
        <v/>
      </c>
      <c r="I53" s="68"/>
    </row>
    <row r="54" spans="1:9" ht="16.5" customHeight="1" thickBot="1" x14ac:dyDescent="0.3">
      <c r="A54" s="69">
        <v>26</v>
      </c>
      <c r="B54" s="70" t="str">
        <f>IF(startovka!B54="","",startovka!B54)</f>
        <v/>
      </c>
      <c r="C54" s="17" t="s">
        <v>21</v>
      </c>
      <c r="D54" s="36"/>
      <c r="E54" s="37"/>
      <c r="F54" s="38"/>
      <c r="G54" s="44"/>
      <c r="H54" s="18" t="str">
        <f t="shared" ref="H54" si="48">IF(B54="","",IF(G54="",IF(SUM(D$4:F$83)=0,"",IF(SUM(D54:F54)=0,"dnf",IF(F54="",MAX(D54:E54),LARGE(D54:F54,2)))),"N"))</f>
        <v/>
      </c>
      <c r="I54" s="68" t="str">
        <f>IF(B54="","",IF(AND(H54="",H55=""),"",výpočty!R54))</f>
        <v/>
      </c>
    </row>
    <row r="55" spans="1:9" ht="16.5" customHeight="1" thickBot="1" x14ac:dyDescent="0.3">
      <c r="A55" s="69"/>
      <c r="B55" s="70"/>
      <c r="C55" s="19" t="s">
        <v>22</v>
      </c>
      <c r="D55" s="40"/>
      <c r="E55" s="41"/>
      <c r="F55" s="42"/>
      <c r="G55" s="45"/>
      <c r="H55" s="20" t="str">
        <f t="shared" ref="H55" si="49">IF(B54="","",IF(G55="",IF(SUM(D$4:F$83)=0,"",IF(SUM(D55:F55)=0,"dnf",IF(F55="",MAX(D55:E55),LARGE(D55:F55,2)))),"N"))</f>
        <v/>
      </c>
      <c r="I55" s="68"/>
    </row>
    <row r="56" spans="1:9" ht="16.5" customHeight="1" thickBot="1" x14ac:dyDescent="0.3">
      <c r="A56" s="69">
        <v>27</v>
      </c>
      <c r="B56" s="70" t="str">
        <f>IF(startovka!B56="","",startovka!B56)</f>
        <v/>
      </c>
      <c r="C56" s="17" t="s">
        <v>21</v>
      </c>
      <c r="D56" s="36"/>
      <c r="E56" s="37"/>
      <c r="F56" s="38"/>
      <c r="G56" s="44"/>
      <c r="H56" s="18" t="str">
        <f t="shared" ref="H56" si="50">IF(B56="","",IF(G56="",IF(SUM(D$4:F$83)=0,"",IF(SUM(D56:F56)=0,"dnf",IF(F56="",MAX(D56:E56),LARGE(D56:F56,2)))),"N"))</f>
        <v/>
      </c>
      <c r="I56" s="68" t="str">
        <f>IF(B56="","",IF(AND(H56="",H57=""),"",výpočty!R56))</f>
        <v/>
      </c>
    </row>
    <row r="57" spans="1:9" ht="16.5" customHeight="1" thickBot="1" x14ac:dyDescent="0.3">
      <c r="A57" s="69"/>
      <c r="B57" s="70"/>
      <c r="C57" s="19" t="s">
        <v>22</v>
      </c>
      <c r="D57" s="40"/>
      <c r="E57" s="41"/>
      <c r="F57" s="42"/>
      <c r="G57" s="45"/>
      <c r="H57" s="20" t="str">
        <f t="shared" ref="H57" si="51">IF(B56="","",IF(G57="",IF(SUM(D$4:F$83)=0,"",IF(SUM(D57:F57)=0,"dnf",IF(F57="",MAX(D57:E57),LARGE(D57:F57,2)))),"N"))</f>
        <v/>
      </c>
      <c r="I57" s="68"/>
    </row>
    <row r="58" spans="1:9" ht="16.5" customHeight="1" thickBot="1" x14ac:dyDescent="0.3">
      <c r="A58" s="69">
        <v>28</v>
      </c>
      <c r="B58" s="70" t="str">
        <f>IF(startovka!B58="","",startovka!B58)</f>
        <v/>
      </c>
      <c r="C58" s="17" t="s">
        <v>21</v>
      </c>
      <c r="D58" s="36"/>
      <c r="E58" s="37"/>
      <c r="F58" s="38"/>
      <c r="G58" s="44"/>
      <c r="H58" s="18" t="str">
        <f t="shared" ref="H58" si="52">IF(B58="","",IF(G58="",IF(SUM(D$4:F$83)=0,"",IF(SUM(D58:F58)=0,"dnf",IF(F58="",MAX(D58:E58),LARGE(D58:F58,2)))),"N"))</f>
        <v/>
      </c>
      <c r="I58" s="68" t="str">
        <f>IF(B58="","",IF(AND(H58="",H59=""),"",výpočty!R58))</f>
        <v/>
      </c>
    </row>
    <row r="59" spans="1:9" ht="16.5" customHeight="1" thickBot="1" x14ac:dyDescent="0.3">
      <c r="A59" s="69"/>
      <c r="B59" s="70"/>
      <c r="C59" s="19" t="s">
        <v>22</v>
      </c>
      <c r="D59" s="40"/>
      <c r="E59" s="41"/>
      <c r="F59" s="42"/>
      <c r="G59" s="45"/>
      <c r="H59" s="20" t="str">
        <f t="shared" ref="H59" si="53">IF(B58="","",IF(G59="",IF(SUM(D$4:F$83)=0,"",IF(SUM(D59:F59)=0,"dnf",IF(F59="",MAX(D59:E59),LARGE(D59:F59,2)))),"N"))</f>
        <v/>
      </c>
      <c r="I59" s="68"/>
    </row>
    <row r="60" spans="1:9" ht="16.5" customHeight="1" thickBot="1" x14ac:dyDescent="0.3">
      <c r="A60" s="69">
        <v>29</v>
      </c>
      <c r="B60" s="70" t="str">
        <f>IF(startovka!B60="","",startovka!B60)</f>
        <v/>
      </c>
      <c r="C60" s="17" t="s">
        <v>21</v>
      </c>
      <c r="D60" s="36"/>
      <c r="E60" s="37"/>
      <c r="F60" s="38"/>
      <c r="G60" s="44"/>
      <c r="H60" s="18" t="str">
        <f t="shared" ref="H60" si="54">IF(B60="","",IF(G60="",IF(SUM(D$4:F$83)=0,"",IF(SUM(D60:F60)=0,"dnf",IF(F60="",MAX(D60:E60),LARGE(D60:F60,2)))),"N"))</f>
        <v/>
      </c>
      <c r="I60" s="68" t="str">
        <f>IF(B60="","",IF(AND(H60="",H61=""),"",výpočty!R60))</f>
        <v/>
      </c>
    </row>
    <row r="61" spans="1:9" ht="16.5" customHeight="1" thickBot="1" x14ac:dyDescent="0.3">
      <c r="A61" s="69"/>
      <c r="B61" s="70"/>
      <c r="C61" s="19" t="s">
        <v>22</v>
      </c>
      <c r="D61" s="40"/>
      <c r="E61" s="41"/>
      <c r="F61" s="42"/>
      <c r="G61" s="45"/>
      <c r="H61" s="20" t="str">
        <f t="shared" ref="H61" si="55">IF(B60="","",IF(G61="",IF(SUM(D$4:F$83)=0,"",IF(SUM(D61:F61)=0,"dnf",IF(F61="",MAX(D61:E61),LARGE(D61:F61,2)))),"N"))</f>
        <v/>
      </c>
      <c r="I61" s="68"/>
    </row>
    <row r="62" spans="1:9" ht="16.5" customHeight="1" thickBot="1" x14ac:dyDescent="0.3">
      <c r="A62" s="69">
        <v>30</v>
      </c>
      <c r="B62" s="70" t="str">
        <f>IF(startovka!B62="","",startovka!B62)</f>
        <v/>
      </c>
      <c r="C62" s="17" t="s">
        <v>21</v>
      </c>
      <c r="D62" s="36"/>
      <c r="E62" s="37"/>
      <c r="F62" s="38"/>
      <c r="G62" s="44"/>
      <c r="H62" s="18" t="str">
        <f t="shared" ref="H62" si="56">IF(B62="","",IF(G62="",IF(SUM(D$4:F$83)=0,"",IF(SUM(D62:F62)=0,"dnf",IF(F62="",MAX(D62:E62),LARGE(D62:F62,2)))),"N"))</f>
        <v/>
      </c>
      <c r="I62" s="68" t="str">
        <f>IF(B62="","",IF(AND(H62="",H63=""),"",výpočty!R62))</f>
        <v/>
      </c>
    </row>
    <row r="63" spans="1:9" ht="16.5" customHeight="1" thickBot="1" x14ac:dyDescent="0.3">
      <c r="A63" s="69"/>
      <c r="B63" s="70"/>
      <c r="C63" s="19" t="s">
        <v>22</v>
      </c>
      <c r="D63" s="40"/>
      <c r="E63" s="41"/>
      <c r="F63" s="42"/>
      <c r="G63" s="45"/>
      <c r="H63" s="20" t="str">
        <f t="shared" ref="H63" si="57">IF(B62="","",IF(G63="",IF(SUM(D$4:F$83)=0,"",IF(SUM(D63:F63)=0,"dnf",IF(F63="",MAX(D63:E63),LARGE(D63:F63,2)))),"N"))</f>
        <v/>
      </c>
      <c r="I63" s="68"/>
    </row>
    <row r="64" spans="1:9" ht="16.5" customHeight="1" thickBot="1" x14ac:dyDescent="0.3">
      <c r="A64" s="69">
        <v>31</v>
      </c>
      <c r="B64" s="70" t="str">
        <f>IF(startovka!B64="","",startovka!B64)</f>
        <v/>
      </c>
      <c r="C64" s="17" t="s">
        <v>21</v>
      </c>
      <c r="D64" s="36"/>
      <c r="E64" s="37"/>
      <c r="F64" s="38"/>
      <c r="G64" s="44"/>
      <c r="H64" s="18" t="str">
        <f t="shared" ref="H64" si="58">IF(B64="","",IF(G64="",IF(SUM(D$4:F$83)=0,"",IF(SUM(D64:F64)=0,"dnf",IF(F64="",MAX(D64:E64),LARGE(D64:F64,2)))),"N"))</f>
        <v/>
      </c>
      <c r="I64" s="68" t="str">
        <f>IF(B64="","",IF(AND(H64="",H65=""),"",výpočty!R64))</f>
        <v/>
      </c>
    </row>
    <row r="65" spans="1:9" ht="16.5" customHeight="1" thickBot="1" x14ac:dyDescent="0.3">
      <c r="A65" s="69"/>
      <c r="B65" s="70"/>
      <c r="C65" s="19" t="s">
        <v>22</v>
      </c>
      <c r="D65" s="40"/>
      <c r="E65" s="41"/>
      <c r="F65" s="42"/>
      <c r="G65" s="45"/>
      <c r="H65" s="20" t="str">
        <f t="shared" ref="H65" si="59">IF(B64="","",IF(G65="",IF(SUM(D$4:F$83)=0,"",IF(SUM(D65:F65)=0,"dnf",IF(F65="",MAX(D65:E65),LARGE(D65:F65,2)))),"N"))</f>
        <v/>
      </c>
      <c r="I65" s="68"/>
    </row>
    <row r="66" spans="1:9" ht="16.5" customHeight="1" thickBot="1" x14ac:dyDescent="0.3">
      <c r="A66" s="69">
        <v>32</v>
      </c>
      <c r="B66" s="70" t="str">
        <f>IF(startovka!B66="","",startovka!B66)</f>
        <v/>
      </c>
      <c r="C66" s="17" t="s">
        <v>21</v>
      </c>
      <c r="D66" s="36"/>
      <c r="E66" s="37"/>
      <c r="F66" s="38"/>
      <c r="G66" s="44"/>
      <c r="H66" s="18" t="str">
        <f t="shared" ref="H66" si="60">IF(B66="","",IF(G66="",IF(SUM(D$4:F$83)=0,"",IF(SUM(D66:F66)=0,"dnf",IF(F66="",MAX(D66:E66),LARGE(D66:F66,2)))),"N"))</f>
        <v/>
      </c>
      <c r="I66" s="68" t="str">
        <f>IF(B66="","",IF(AND(H66="",H67=""),"",výpočty!R66))</f>
        <v/>
      </c>
    </row>
    <row r="67" spans="1:9" ht="16.5" customHeight="1" thickBot="1" x14ac:dyDescent="0.3">
      <c r="A67" s="69"/>
      <c r="B67" s="70"/>
      <c r="C67" s="19" t="s">
        <v>22</v>
      </c>
      <c r="D67" s="40"/>
      <c r="E67" s="41"/>
      <c r="F67" s="42"/>
      <c r="G67" s="45"/>
      <c r="H67" s="20" t="str">
        <f t="shared" ref="H67" si="61">IF(B66="","",IF(G67="",IF(SUM(D$4:F$83)=0,"",IF(SUM(D67:F67)=0,"dnf",IF(F67="",MAX(D67:E67),LARGE(D67:F67,2)))),"N"))</f>
        <v/>
      </c>
      <c r="I67" s="68"/>
    </row>
    <row r="68" spans="1:9" ht="16.5" customHeight="1" thickBot="1" x14ac:dyDescent="0.3">
      <c r="A68" s="69">
        <v>33</v>
      </c>
      <c r="B68" s="70" t="str">
        <f>IF(startovka!B68="","",startovka!B68)</f>
        <v/>
      </c>
      <c r="C68" s="17" t="s">
        <v>21</v>
      </c>
      <c r="D68" s="36"/>
      <c r="E68" s="37"/>
      <c r="F68" s="38"/>
      <c r="G68" s="44"/>
      <c r="H68" s="18" t="str">
        <f t="shared" ref="H68" si="62">IF(B68="","",IF(G68="",IF(SUM(D$4:F$83)=0,"",IF(SUM(D68:F68)=0,"dnf",IF(F68="",MAX(D68:E68),LARGE(D68:F68,2)))),"N"))</f>
        <v/>
      </c>
      <c r="I68" s="68" t="str">
        <f>IF(B68="","",IF(AND(H68="",H69=""),"",výpočty!R68))</f>
        <v/>
      </c>
    </row>
    <row r="69" spans="1:9" ht="16.5" customHeight="1" thickBot="1" x14ac:dyDescent="0.3">
      <c r="A69" s="69"/>
      <c r="B69" s="70"/>
      <c r="C69" s="19" t="s">
        <v>22</v>
      </c>
      <c r="D69" s="40"/>
      <c r="E69" s="41"/>
      <c r="F69" s="42"/>
      <c r="G69" s="45"/>
      <c r="H69" s="20" t="str">
        <f t="shared" ref="H69" si="63">IF(B68="","",IF(G69="",IF(SUM(D$4:F$83)=0,"",IF(SUM(D69:F69)=0,"dnf",IF(F69="",MAX(D69:E69),LARGE(D69:F69,2)))),"N"))</f>
        <v/>
      </c>
      <c r="I69" s="68"/>
    </row>
    <row r="70" spans="1:9" ht="16.5" customHeight="1" thickBot="1" x14ac:dyDescent="0.3">
      <c r="A70" s="69">
        <v>34</v>
      </c>
      <c r="B70" s="70" t="str">
        <f>IF(startovka!B70="","",startovka!B70)</f>
        <v/>
      </c>
      <c r="C70" s="17" t="s">
        <v>21</v>
      </c>
      <c r="D70" s="36"/>
      <c r="E70" s="37"/>
      <c r="F70" s="38"/>
      <c r="G70" s="44"/>
      <c r="H70" s="18" t="str">
        <f t="shared" ref="H70" si="64">IF(B70="","",IF(G70="",IF(SUM(D$4:F$83)=0,"",IF(SUM(D70:F70)=0,"dnf",IF(F70="",MAX(D70:E70),LARGE(D70:F70,2)))),"N"))</f>
        <v/>
      </c>
      <c r="I70" s="68" t="str">
        <f>IF(B70="","",IF(AND(H70="",H71=""),"",výpočty!R70))</f>
        <v/>
      </c>
    </row>
    <row r="71" spans="1:9" ht="16.5" customHeight="1" thickBot="1" x14ac:dyDescent="0.3">
      <c r="A71" s="69"/>
      <c r="B71" s="70"/>
      <c r="C71" s="19" t="s">
        <v>22</v>
      </c>
      <c r="D71" s="40"/>
      <c r="E71" s="41"/>
      <c r="F71" s="42"/>
      <c r="G71" s="45"/>
      <c r="H71" s="20" t="str">
        <f t="shared" ref="H71" si="65">IF(B70="","",IF(G71="",IF(SUM(D$4:F$83)=0,"",IF(SUM(D71:F71)=0,"dnf",IF(F71="",MAX(D71:E71),LARGE(D71:F71,2)))),"N"))</f>
        <v/>
      </c>
      <c r="I71" s="68"/>
    </row>
    <row r="72" spans="1:9" ht="16.5" customHeight="1" thickBot="1" x14ac:dyDescent="0.3">
      <c r="A72" s="69">
        <v>35</v>
      </c>
      <c r="B72" s="70" t="str">
        <f>IF(startovka!B72="","",startovka!B72)</f>
        <v/>
      </c>
      <c r="C72" s="17" t="s">
        <v>21</v>
      </c>
      <c r="D72" s="36"/>
      <c r="E72" s="37"/>
      <c r="F72" s="38"/>
      <c r="G72" s="44"/>
      <c r="H72" s="18" t="str">
        <f t="shared" ref="H72" si="66">IF(B72="","",IF(G72="",IF(SUM(D$4:F$83)=0,"",IF(SUM(D72:F72)=0,"dnf",IF(F72="",MAX(D72:E72),LARGE(D72:F72,2)))),"N"))</f>
        <v/>
      </c>
      <c r="I72" s="68" t="str">
        <f>IF(B72="","",IF(AND(H72="",H73=""),"",výpočty!R72))</f>
        <v/>
      </c>
    </row>
    <row r="73" spans="1:9" ht="16.5" customHeight="1" thickBot="1" x14ac:dyDescent="0.3">
      <c r="A73" s="69"/>
      <c r="B73" s="70"/>
      <c r="C73" s="19" t="s">
        <v>22</v>
      </c>
      <c r="D73" s="40"/>
      <c r="E73" s="41"/>
      <c r="F73" s="42"/>
      <c r="G73" s="45"/>
      <c r="H73" s="20" t="str">
        <f t="shared" ref="H73" si="67">IF(B72="","",IF(G73="",IF(SUM(D$4:F$83)=0,"",IF(SUM(D73:F73)=0,"dnf",IF(F73="",MAX(D73:E73),LARGE(D73:F73,2)))),"N"))</f>
        <v/>
      </c>
      <c r="I73" s="68"/>
    </row>
    <row r="74" spans="1:9" ht="16.5" customHeight="1" thickBot="1" x14ac:dyDescent="0.3">
      <c r="A74" s="69">
        <v>36</v>
      </c>
      <c r="B74" s="70" t="str">
        <f>IF(startovka!B74="","",startovka!B74)</f>
        <v/>
      </c>
      <c r="C74" s="17" t="s">
        <v>21</v>
      </c>
      <c r="D74" s="36"/>
      <c r="E74" s="37"/>
      <c r="F74" s="38"/>
      <c r="G74" s="44"/>
      <c r="H74" s="18" t="str">
        <f t="shared" ref="H74" si="68">IF(B74="","",IF(G74="",IF(SUM(D$4:F$83)=0,"",IF(SUM(D74:F74)=0,"dnf",IF(F74="",MAX(D74:E74),LARGE(D74:F74,2)))),"N"))</f>
        <v/>
      </c>
      <c r="I74" s="68" t="str">
        <f>IF(B74="","",IF(AND(H74="",H75=""),"",výpočty!R74))</f>
        <v/>
      </c>
    </row>
    <row r="75" spans="1:9" ht="16.5" customHeight="1" thickBot="1" x14ac:dyDescent="0.3">
      <c r="A75" s="69"/>
      <c r="B75" s="70"/>
      <c r="C75" s="19" t="s">
        <v>22</v>
      </c>
      <c r="D75" s="40"/>
      <c r="E75" s="41"/>
      <c r="F75" s="42"/>
      <c r="G75" s="45"/>
      <c r="H75" s="20" t="str">
        <f t="shared" ref="H75" si="69">IF(B74="","",IF(G75="",IF(SUM(D$4:F$83)=0,"",IF(SUM(D75:F75)=0,"dnf",IF(F75="",MAX(D75:E75),LARGE(D75:F75,2)))),"N"))</f>
        <v/>
      </c>
      <c r="I75" s="68"/>
    </row>
    <row r="76" spans="1:9" ht="16.5" customHeight="1" thickBot="1" x14ac:dyDescent="0.3">
      <c r="A76" s="69">
        <v>37</v>
      </c>
      <c r="B76" s="70" t="str">
        <f>IF(startovka!B76="","",startovka!B76)</f>
        <v/>
      </c>
      <c r="C76" s="17" t="s">
        <v>21</v>
      </c>
      <c r="D76" s="36"/>
      <c r="E76" s="37"/>
      <c r="F76" s="38"/>
      <c r="G76" s="44"/>
      <c r="H76" s="18" t="str">
        <f t="shared" ref="H76" si="70">IF(B76="","",IF(G76="",IF(SUM(D$4:F$83)=0,"",IF(SUM(D76:F76)=0,"dnf",IF(F76="",MAX(D76:E76),LARGE(D76:F76,2)))),"N"))</f>
        <v/>
      </c>
      <c r="I76" s="68" t="str">
        <f>IF(B76="","",IF(AND(H76="",H77=""),"",výpočty!R76))</f>
        <v/>
      </c>
    </row>
    <row r="77" spans="1:9" ht="16.5" customHeight="1" thickBot="1" x14ac:dyDescent="0.3">
      <c r="A77" s="69"/>
      <c r="B77" s="70"/>
      <c r="C77" s="19" t="s">
        <v>22</v>
      </c>
      <c r="D77" s="40"/>
      <c r="E77" s="41"/>
      <c r="F77" s="42"/>
      <c r="G77" s="45"/>
      <c r="H77" s="20" t="str">
        <f t="shared" ref="H77" si="71">IF(B76="","",IF(G77="",IF(SUM(D$4:F$83)=0,"",IF(SUM(D77:F77)=0,"dnf",IF(F77="",MAX(D77:E77),LARGE(D77:F77,2)))),"N"))</f>
        <v/>
      </c>
      <c r="I77" s="68"/>
    </row>
    <row r="78" spans="1:9" ht="16.5" customHeight="1" thickBot="1" x14ac:dyDescent="0.3">
      <c r="A78" s="69">
        <v>38</v>
      </c>
      <c r="B78" s="70" t="str">
        <f>IF(startovka!B78="","",startovka!B78)</f>
        <v/>
      </c>
      <c r="C78" s="17" t="s">
        <v>21</v>
      </c>
      <c r="D78" s="36"/>
      <c r="E78" s="37"/>
      <c r="F78" s="38"/>
      <c r="G78" s="44"/>
      <c r="H78" s="18" t="str">
        <f t="shared" ref="H78" si="72">IF(B78="","",IF(G78="",IF(SUM(D$4:F$83)=0,"",IF(SUM(D78:F78)=0,"dnf",IF(F78="",MAX(D78:E78),LARGE(D78:F78,2)))),"N"))</f>
        <v/>
      </c>
      <c r="I78" s="68" t="str">
        <f>IF(B78="","",IF(AND(H78="",H79=""),"",výpočty!R78))</f>
        <v/>
      </c>
    </row>
    <row r="79" spans="1:9" ht="16.5" customHeight="1" thickBot="1" x14ac:dyDescent="0.3">
      <c r="A79" s="69"/>
      <c r="B79" s="70"/>
      <c r="C79" s="19" t="s">
        <v>22</v>
      </c>
      <c r="D79" s="40"/>
      <c r="E79" s="41"/>
      <c r="F79" s="42"/>
      <c r="G79" s="45"/>
      <c r="H79" s="20" t="str">
        <f t="shared" ref="H79" si="73">IF(B78="","",IF(G79="",IF(SUM(D$4:F$83)=0,"",IF(SUM(D79:F79)=0,"dnf",IF(F79="",MAX(D79:E79),LARGE(D79:F79,2)))),"N"))</f>
        <v/>
      </c>
      <c r="I79" s="68"/>
    </row>
    <row r="80" spans="1:9" ht="16.5" customHeight="1" thickBot="1" x14ac:dyDescent="0.3">
      <c r="A80" s="69">
        <v>39</v>
      </c>
      <c r="B80" s="70" t="str">
        <f>IF(startovka!B80="","",startovka!B80)</f>
        <v/>
      </c>
      <c r="C80" s="17" t="s">
        <v>21</v>
      </c>
      <c r="D80" s="36"/>
      <c r="E80" s="37"/>
      <c r="F80" s="38"/>
      <c r="G80" s="44"/>
      <c r="H80" s="18" t="str">
        <f t="shared" ref="H80" si="74">IF(B80="","",IF(G80="",IF(SUM(D$4:F$83)=0,"",IF(SUM(D80:F80)=0,"dnf",IF(F80="",MAX(D80:E80),LARGE(D80:F80,2)))),"N"))</f>
        <v/>
      </c>
      <c r="I80" s="68" t="str">
        <f>IF(B80="","",IF(AND(H80="",H81=""),"",výpočty!R80))</f>
        <v/>
      </c>
    </row>
    <row r="81" spans="1:9" ht="16.5" customHeight="1" thickBot="1" x14ac:dyDescent="0.3">
      <c r="A81" s="69"/>
      <c r="B81" s="70"/>
      <c r="C81" s="19" t="s">
        <v>22</v>
      </c>
      <c r="D81" s="40"/>
      <c r="E81" s="41"/>
      <c r="F81" s="42"/>
      <c r="G81" s="45"/>
      <c r="H81" s="20" t="str">
        <f t="shared" ref="H81" si="75">IF(B80="","",IF(G81="",IF(SUM(D$4:F$83)=0,"",IF(SUM(D81:F81)=0,"dnf",IF(F81="",MAX(D81:E81),LARGE(D81:F81,2)))),"N"))</f>
        <v/>
      </c>
      <c r="I81" s="68"/>
    </row>
    <row r="82" spans="1:9" ht="16.5" customHeight="1" thickBot="1" x14ac:dyDescent="0.3">
      <c r="A82" s="69">
        <v>40</v>
      </c>
      <c r="B82" s="70" t="str">
        <f>IF(startovka!B82="","",startovka!B82)</f>
        <v/>
      </c>
      <c r="C82" s="17" t="s">
        <v>21</v>
      </c>
      <c r="D82" s="36"/>
      <c r="E82" s="37"/>
      <c r="F82" s="38"/>
      <c r="G82" s="44"/>
      <c r="H82" s="18" t="str">
        <f t="shared" ref="H82" si="76">IF(B82="","",IF(G82="",IF(SUM(D$4:F$83)=0,"",IF(SUM(D82:F82)=0,"dnf",IF(F82="",MAX(D82:E82),LARGE(D82:F82,2)))),"N"))</f>
        <v/>
      </c>
      <c r="I82" s="68" t="str">
        <f>IF(B82="","",IF(AND(H82="",H83=""),"",výpočty!R82))</f>
        <v/>
      </c>
    </row>
    <row r="83" spans="1:9" ht="16.5" customHeight="1" thickBot="1" x14ac:dyDescent="0.3">
      <c r="A83" s="69"/>
      <c r="B83" s="70"/>
      <c r="C83" s="19" t="s">
        <v>22</v>
      </c>
      <c r="D83" s="40"/>
      <c r="E83" s="41"/>
      <c r="F83" s="42"/>
      <c r="G83" s="45"/>
      <c r="H83" s="20" t="str">
        <f t="shared" ref="H83" si="77">IF(B82="","",IF(G83="",IF(SUM(D$4:F$83)=0,"",IF(SUM(D83:F83)=0,"dnf",IF(F83="",MAX(D83:E83),LARGE(D83:F83,2)))),"N"))</f>
        <v/>
      </c>
      <c r="I83" s="68"/>
    </row>
  </sheetData>
  <mergeCells count="129">
    <mergeCell ref="D1:F1"/>
    <mergeCell ref="G1:G3"/>
    <mergeCell ref="H1:I1"/>
    <mergeCell ref="A2:C2"/>
    <mergeCell ref="D2:D3"/>
    <mergeCell ref="E2:E3"/>
    <mergeCell ref="F2:F3"/>
    <mergeCell ref="H2:H3"/>
    <mergeCell ref="I2:I3"/>
    <mergeCell ref="A8:A9"/>
    <mergeCell ref="B8:B9"/>
    <mergeCell ref="A10:A11"/>
    <mergeCell ref="B10:B11"/>
    <mergeCell ref="A12:A13"/>
    <mergeCell ref="B12:B13"/>
    <mergeCell ref="A4:A5"/>
    <mergeCell ref="B4:B5"/>
    <mergeCell ref="I4:I5"/>
    <mergeCell ref="A6:A7"/>
    <mergeCell ref="B6:B7"/>
    <mergeCell ref="I6:I7"/>
    <mergeCell ref="I8:I9"/>
    <mergeCell ref="I10:I11"/>
    <mergeCell ref="I12:I13"/>
    <mergeCell ref="A20:A21"/>
    <mergeCell ref="B20:B21"/>
    <mergeCell ref="A22:A23"/>
    <mergeCell ref="B22:B23"/>
    <mergeCell ref="A24:A25"/>
    <mergeCell ref="B24:B25"/>
    <mergeCell ref="A14:A15"/>
    <mergeCell ref="B14:B15"/>
    <mergeCell ref="A16:A17"/>
    <mergeCell ref="B16:B17"/>
    <mergeCell ref="A18:A19"/>
    <mergeCell ref="B18:B19"/>
    <mergeCell ref="A32:A33"/>
    <mergeCell ref="B32:B33"/>
    <mergeCell ref="A34:A35"/>
    <mergeCell ref="B34:B35"/>
    <mergeCell ref="A36:A37"/>
    <mergeCell ref="B36:B37"/>
    <mergeCell ref="A26:A27"/>
    <mergeCell ref="B26:B27"/>
    <mergeCell ref="A28:A29"/>
    <mergeCell ref="B28:B29"/>
    <mergeCell ref="A30:A31"/>
    <mergeCell ref="B30:B31"/>
    <mergeCell ref="A46:A47"/>
    <mergeCell ref="B46:B47"/>
    <mergeCell ref="A48:A49"/>
    <mergeCell ref="B48:B49"/>
    <mergeCell ref="A38:A39"/>
    <mergeCell ref="B38:B39"/>
    <mergeCell ref="A40:A41"/>
    <mergeCell ref="B40:B41"/>
    <mergeCell ref="A42:A43"/>
    <mergeCell ref="B42:B43"/>
    <mergeCell ref="I14:I15"/>
    <mergeCell ref="I16:I17"/>
    <mergeCell ref="I18:I19"/>
    <mergeCell ref="A74:A75"/>
    <mergeCell ref="B74:B75"/>
    <mergeCell ref="A76:A77"/>
    <mergeCell ref="B76:B77"/>
    <mergeCell ref="A68:A69"/>
    <mergeCell ref="B68:B69"/>
    <mergeCell ref="A70:A71"/>
    <mergeCell ref="B70:B71"/>
    <mergeCell ref="A72:A73"/>
    <mergeCell ref="B72:B73"/>
    <mergeCell ref="A62:A63"/>
    <mergeCell ref="B62:B63"/>
    <mergeCell ref="A64:A65"/>
    <mergeCell ref="B64:B65"/>
    <mergeCell ref="A66:A67"/>
    <mergeCell ref="B66:B67"/>
    <mergeCell ref="A56:A57"/>
    <mergeCell ref="B56:B57"/>
    <mergeCell ref="I20:I21"/>
    <mergeCell ref="I22:I23"/>
    <mergeCell ref="I24:I25"/>
    <mergeCell ref="I26:I27"/>
    <mergeCell ref="I28:I29"/>
    <mergeCell ref="I30:I31"/>
    <mergeCell ref="A80:A81"/>
    <mergeCell ref="B80:B81"/>
    <mergeCell ref="A82:A83"/>
    <mergeCell ref="B82:B83"/>
    <mergeCell ref="A78:A79"/>
    <mergeCell ref="B78:B79"/>
    <mergeCell ref="A58:A59"/>
    <mergeCell ref="B58:B59"/>
    <mergeCell ref="A60:A61"/>
    <mergeCell ref="B60:B61"/>
    <mergeCell ref="A50:A51"/>
    <mergeCell ref="B50:B51"/>
    <mergeCell ref="A52:A53"/>
    <mergeCell ref="B52:B53"/>
    <mergeCell ref="A54:A55"/>
    <mergeCell ref="B54:B55"/>
    <mergeCell ref="A44:A45"/>
    <mergeCell ref="B44:B45"/>
    <mergeCell ref="I44:I45"/>
    <mergeCell ref="I46:I47"/>
    <mergeCell ref="I48:I49"/>
    <mergeCell ref="I50:I51"/>
    <mergeCell ref="I52:I53"/>
    <mergeCell ref="I54:I55"/>
    <mergeCell ref="I32:I33"/>
    <mergeCell ref="I34:I35"/>
    <mergeCell ref="I36:I37"/>
    <mergeCell ref="I38:I39"/>
    <mergeCell ref="I40:I41"/>
    <mergeCell ref="I42:I43"/>
    <mergeCell ref="I80:I81"/>
    <mergeCell ref="I82:I83"/>
    <mergeCell ref="I68:I69"/>
    <mergeCell ref="I70:I71"/>
    <mergeCell ref="I72:I73"/>
    <mergeCell ref="I74:I75"/>
    <mergeCell ref="I76:I77"/>
    <mergeCell ref="I78:I79"/>
    <mergeCell ref="I56:I57"/>
    <mergeCell ref="I58:I59"/>
    <mergeCell ref="I60:I61"/>
    <mergeCell ref="I62:I63"/>
    <mergeCell ref="I64:I65"/>
    <mergeCell ref="I66:I67"/>
  </mergeCells>
  <pageMargins left="0.35" right="0.27559055118110237" top="0.75" bottom="0.7" header="0.37" footer="0.5"/>
  <pageSetup paperSize="9" scale="98" orientation="portrait" horizontalDpi="4294967293" verticalDpi="4294967293" r:id="rId1"/>
  <headerFooter>
    <oddHeader>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3"/>
  <sheetViews>
    <sheetView view="pageBreakPreview" zoomScaleSheetLayoutView="100" workbookViewId="0">
      <pane xSplit="2" ySplit="3" topLeftCell="C7" activePane="bottomRight" state="frozen"/>
      <selection pane="topRight" activeCell="C1" sqref="C1"/>
      <selection pane="bottomLeft" activeCell="A4" sqref="A4"/>
      <selection pane="bottomRight" activeCell="H7" sqref="H7"/>
    </sheetView>
  </sheetViews>
  <sheetFormatPr defaultRowHeight="15" x14ac:dyDescent="0.25"/>
  <cols>
    <col min="1" max="1" width="6" customWidth="1"/>
    <col min="2" max="2" width="18.85546875" customWidth="1"/>
    <col min="3" max="3" width="7.85546875" customWidth="1"/>
    <col min="4" max="4" width="6.42578125" customWidth="1"/>
    <col min="5" max="5" width="6.5703125" customWidth="1"/>
    <col min="6" max="7" width="6.42578125" customWidth="1"/>
    <col min="8" max="19" width="5.85546875" customWidth="1"/>
    <col min="21" max="21" width="7.85546875" customWidth="1"/>
    <col min="22" max="22" width="7.42578125" customWidth="1"/>
  </cols>
  <sheetData>
    <row r="1" spans="1:22" ht="36" customHeight="1" x14ac:dyDescent="0.25">
      <c r="A1" s="104" t="s">
        <v>23</v>
      </c>
      <c r="B1" s="104"/>
      <c r="C1" s="104"/>
      <c r="D1" s="105" t="s">
        <v>24</v>
      </c>
      <c r="E1" s="105"/>
      <c r="F1" s="105"/>
      <c r="G1" s="105"/>
      <c r="H1" s="106" t="s">
        <v>50</v>
      </c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8"/>
      <c r="T1" s="88" t="s">
        <v>46</v>
      </c>
      <c r="U1" s="91" t="s">
        <v>25</v>
      </c>
      <c r="V1" s="92"/>
    </row>
    <row r="2" spans="1:22" ht="50.25" customHeight="1" thickBot="1" x14ac:dyDescent="0.3">
      <c r="A2" s="101" t="str">
        <f>startovka!B1</f>
        <v>KATEGORIE: starší</v>
      </c>
      <c r="B2" s="101"/>
      <c r="C2" s="101"/>
      <c r="D2" s="109" t="s">
        <v>28</v>
      </c>
      <c r="E2" s="110" t="s">
        <v>29</v>
      </c>
      <c r="F2" s="110" t="s">
        <v>30</v>
      </c>
      <c r="G2" s="111" t="s">
        <v>31</v>
      </c>
      <c r="H2" s="99" t="s">
        <v>36</v>
      </c>
      <c r="I2" s="97" t="s">
        <v>26</v>
      </c>
      <c r="J2" s="97" t="s">
        <v>27</v>
      </c>
      <c r="K2" s="97" t="s">
        <v>37</v>
      </c>
      <c r="L2" s="97" t="s">
        <v>38</v>
      </c>
      <c r="M2" s="97" t="s">
        <v>39</v>
      </c>
      <c r="N2" s="97" t="s">
        <v>40</v>
      </c>
      <c r="O2" s="97" t="s">
        <v>41</v>
      </c>
      <c r="P2" s="97" t="s">
        <v>42</v>
      </c>
      <c r="Q2" s="97" t="s">
        <v>43</v>
      </c>
      <c r="R2" s="97" t="s">
        <v>44</v>
      </c>
      <c r="S2" s="102" t="s">
        <v>45</v>
      </c>
      <c r="T2" s="89"/>
      <c r="U2" s="93" t="s">
        <v>32</v>
      </c>
      <c r="V2" s="95" t="s">
        <v>33</v>
      </c>
    </row>
    <row r="3" spans="1:22" ht="50.25" customHeight="1" thickBot="1" x14ac:dyDescent="0.3">
      <c r="A3" s="21" t="s">
        <v>34</v>
      </c>
      <c r="B3" s="22" t="s">
        <v>20</v>
      </c>
      <c r="C3" s="23" t="s">
        <v>35</v>
      </c>
      <c r="D3" s="109"/>
      <c r="E3" s="110"/>
      <c r="F3" s="110"/>
      <c r="G3" s="111"/>
      <c r="H3" s="100"/>
      <c r="I3" s="98"/>
      <c r="J3" s="98"/>
      <c r="K3" s="98"/>
      <c r="L3" s="98"/>
      <c r="M3" s="98"/>
      <c r="N3" s="98"/>
      <c r="O3" s="98"/>
      <c r="P3" s="98"/>
      <c r="Q3" s="98"/>
      <c r="R3" s="98"/>
      <c r="S3" s="103"/>
      <c r="T3" s="90"/>
      <c r="U3" s="94"/>
      <c r="V3" s="96"/>
    </row>
    <row r="4" spans="1:22" ht="21" customHeight="1" thickBot="1" x14ac:dyDescent="0.3">
      <c r="A4" s="86">
        <v>1</v>
      </c>
      <c r="B4" s="87" t="str">
        <f>IF(startovka!B4="","",startovka!B4)</f>
        <v>Výškovice</v>
      </c>
      <c r="C4" s="2" t="s">
        <v>6</v>
      </c>
      <c r="D4" s="36">
        <v>67.040000000000006</v>
      </c>
      <c r="E4" s="37">
        <v>66.97</v>
      </c>
      <c r="F4" s="46">
        <v>67.010000000000005</v>
      </c>
      <c r="G4" s="24">
        <f>IF(B4="","",IF(AND(D4="",D5=""),"",IF(D4="","dnf",IF(F4="",MAX(D4:E4),LARGE(D4:F4,2)))))</f>
        <v>67.010000000000005</v>
      </c>
      <c r="H4" s="50"/>
      <c r="I4" s="37"/>
      <c r="J4" s="37"/>
      <c r="K4" s="37"/>
      <c r="L4" s="37"/>
      <c r="M4" s="37"/>
      <c r="N4" s="37"/>
      <c r="O4" s="37"/>
      <c r="P4" s="37"/>
      <c r="Q4" s="37"/>
      <c r="R4" s="37"/>
      <c r="S4" s="48"/>
      <c r="T4" s="51"/>
      <c r="U4" s="26">
        <f>IF(G4="","",IF(G4="dnf","dnf",IF(T4="",SUM(G4:S4),"N")))</f>
        <v>67.010000000000005</v>
      </c>
      <c r="V4" s="84">
        <f>IF(B4="","",IF(AND(G4="",G5=""),"",výpočty!Y4))</f>
        <v>7</v>
      </c>
    </row>
    <row r="5" spans="1:22" ht="21" customHeight="1" thickBot="1" x14ac:dyDescent="0.3">
      <c r="A5" s="86"/>
      <c r="B5" s="87"/>
      <c r="C5" s="6" t="s">
        <v>10</v>
      </c>
      <c r="D5" s="40">
        <v>72.19</v>
      </c>
      <c r="E5" s="41">
        <v>72.47</v>
      </c>
      <c r="F5" s="47">
        <v>72.22</v>
      </c>
      <c r="G5" s="25">
        <f>IF(B4="","",IF(AND(D5="",D4=""),"",IF(D5="","dnf",IF(F5="",MAX(D5:E5),LARGE(D5:F5,2)))))</f>
        <v>72.22</v>
      </c>
      <c r="H5" s="52"/>
      <c r="I5" s="41"/>
      <c r="J5" s="41"/>
      <c r="K5" s="41"/>
      <c r="L5" s="41"/>
      <c r="M5" s="41"/>
      <c r="N5" s="41"/>
      <c r="O5" s="41"/>
      <c r="P5" s="41"/>
      <c r="Q5" s="41"/>
      <c r="R5" s="41"/>
      <c r="S5" s="49"/>
      <c r="T5" s="53"/>
      <c r="U5" s="27">
        <f>IF(G5="","",IF(G5="dnf","dnf",IF(T5="",SUM(G5:S5),"N")))</f>
        <v>72.22</v>
      </c>
      <c r="V5" s="85"/>
    </row>
    <row r="6" spans="1:22" ht="21" customHeight="1" thickBot="1" x14ac:dyDescent="0.3">
      <c r="A6" s="86">
        <f>A4+1</f>
        <v>2</v>
      </c>
      <c r="B6" s="87" t="str">
        <f>IF(startovka!B6="","",startovka!B6)</f>
        <v>Tísek</v>
      </c>
      <c r="C6" s="2" t="s">
        <v>6</v>
      </c>
      <c r="D6" s="36">
        <v>55.07</v>
      </c>
      <c r="E6" s="37">
        <v>55.03</v>
      </c>
      <c r="F6" s="48">
        <v>54.98</v>
      </c>
      <c r="G6" s="24">
        <f>IF(B6="","",IF(AND(D6="",D7=""),"",IF(D6="","dnf",IF(F6="",MAX(D6:E6),LARGE(D6:F6,2)))))</f>
        <v>55.03</v>
      </c>
      <c r="H6" s="50"/>
      <c r="I6" s="37"/>
      <c r="J6" s="37"/>
      <c r="K6" s="37"/>
      <c r="L6" s="37"/>
      <c r="M6" s="37"/>
      <c r="N6" s="37"/>
      <c r="O6" s="37"/>
      <c r="P6" s="37"/>
      <c r="Q6" s="37"/>
      <c r="R6" s="37"/>
      <c r="S6" s="48"/>
      <c r="T6" s="54"/>
      <c r="U6" s="26">
        <f>IF(G6="","",IF(G6="dnf","dnf",IF(T6="",SUM(G6:S6),"N")))</f>
        <v>55.03</v>
      </c>
      <c r="V6" s="84">
        <f>IF(B6="","",IF(AND(G6="",G7=""),"",výpočty!Y6))</f>
        <v>4</v>
      </c>
    </row>
    <row r="7" spans="1:22" ht="21" customHeight="1" thickBot="1" x14ac:dyDescent="0.3">
      <c r="A7" s="86"/>
      <c r="B7" s="87"/>
      <c r="C7" s="6" t="s">
        <v>10</v>
      </c>
      <c r="D7" s="40"/>
      <c r="E7" s="41"/>
      <c r="F7" s="49"/>
      <c r="G7" s="25" t="str">
        <f>IF(B6="","",IF(AND(D7="",D6=""),"",IF(D7="","dnf",IF(F7="",MAX(D7:E7),LARGE(D7:F7,2)))))</f>
        <v>dnf</v>
      </c>
      <c r="H7" s="52"/>
      <c r="I7" s="41"/>
      <c r="J7" s="41"/>
      <c r="K7" s="41"/>
      <c r="L7" s="41"/>
      <c r="M7" s="41"/>
      <c r="N7" s="41"/>
      <c r="O7" s="41"/>
      <c r="P7" s="41"/>
      <c r="Q7" s="41"/>
      <c r="R7" s="41"/>
      <c r="S7" s="49"/>
      <c r="T7" s="55"/>
      <c r="U7" s="27" t="str">
        <f>IF(G7="","",IF(G7="dnf","dnf",IF(T7="",SUM(G7:S7),"N")))</f>
        <v>dnf</v>
      </c>
      <c r="V7" s="85"/>
    </row>
    <row r="8" spans="1:22" ht="21" customHeight="1" thickBot="1" x14ac:dyDescent="0.3">
      <c r="A8" s="86">
        <f t="shared" ref="A8" si="0">A6+1</f>
        <v>3</v>
      </c>
      <c r="B8" s="87" t="str">
        <f>IF(startovka!B8="","",startovka!B8)</f>
        <v>Hájov</v>
      </c>
      <c r="C8" s="2" t="s">
        <v>6</v>
      </c>
      <c r="D8" s="36">
        <v>58.01</v>
      </c>
      <c r="E8" s="37">
        <v>58.11</v>
      </c>
      <c r="F8" s="48">
        <v>58.1</v>
      </c>
      <c r="G8" s="24">
        <f t="shared" ref="G8" si="1">IF(B8="","",IF(AND(D8="",D9=""),"",IF(D8="","dnf",IF(F8="",MAX(D8:E8),LARGE(D8:F8,2)))))</f>
        <v>58.1</v>
      </c>
      <c r="H8" s="50"/>
      <c r="I8" s="37"/>
      <c r="J8" s="37"/>
      <c r="K8" s="37"/>
      <c r="L8" s="37"/>
      <c r="M8" s="37"/>
      <c r="N8" s="37"/>
      <c r="O8" s="37"/>
      <c r="P8" s="37"/>
      <c r="Q8" s="37"/>
      <c r="R8" s="37"/>
      <c r="S8" s="48"/>
      <c r="T8" s="54"/>
      <c r="U8" s="26">
        <f t="shared" ref="U8:U71" si="2">IF(G8="","",IF(G8="dnf","dnf",IF(T8="",SUM(G8:S8),"N")))</f>
        <v>58.1</v>
      </c>
      <c r="V8" s="84">
        <f>IF(B8="","",IF(AND(G8="",G9=""),"",výpočty!Y8))</f>
        <v>2</v>
      </c>
    </row>
    <row r="9" spans="1:22" ht="21" customHeight="1" thickBot="1" x14ac:dyDescent="0.3">
      <c r="A9" s="86"/>
      <c r="B9" s="87"/>
      <c r="C9" s="6" t="s">
        <v>10</v>
      </c>
      <c r="D9" s="40">
        <v>54.64</v>
      </c>
      <c r="E9" s="41">
        <v>54.69</v>
      </c>
      <c r="F9" s="49">
        <v>54.41</v>
      </c>
      <c r="G9" s="25">
        <f t="shared" ref="G9" si="3">IF(B8="","",IF(AND(D9="",D8=""),"",IF(D9="","dnf",IF(F9="",MAX(D9:E9),LARGE(D9:F9,2)))))</f>
        <v>54.64</v>
      </c>
      <c r="H9" s="52"/>
      <c r="I9" s="41"/>
      <c r="J9" s="41"/>
      <c r="K9" s="41"/>
      <c r="L9" s="41"/>
      <c r="M9" s="41"/>
      <c r="N9" s="41"/>
      <c r="O9" s="41"/>
      <c r="P9" s="41"/>
      <c r="Q9" s="41"/>
      <c r="R9" s="41"/>
      <c r="S9" s="49"/>
      <c r="T9" s="55"/>
      <c r="U9" s="27">
        <f t="shared" si="2"/>
        <v>54.64</v>
      </c>
      <c r="V9" s="85"/>
    </row>
    <row r="10" spans="1:22" ht="21" customHeight="1" thickBot="1" x14ac:dyDescent="0.3">
      <c r="A10" s="86">
        <f t="shared" ref="A10" si="4">A8+1</f>
        <v>4</v>
      </c>
      <c r="B10" s="87" t="str">
        <f>IF(startovka!B10="","",startovka!B10)</f>
        <v>Děrné</v>
      </c>
      <c r="C10" s="2" t="s">
        <v>6</v>
      </c>
      <c r="D10" s="36">
        <v>82</v>
      </c>
      <c r="E10" s="37">
        <v>81.97</v>
      </c>
      <c r="F10" s="48">
        <v>81.89</v>
      </c>
      <c r="G10" s="24">
        <f t="shared" ref="G10" si="5">IF(B10="","",IF(AND(D10="",D11=""),"",IF(D10="","dnf",IF(F10="",MAX(D10:E10),LARGE(D10:F10,2)))))</f>
        <v>81.97</v>
      </c>
      <c r="H10" s="50"/>
      <c r="I10" s="37"/>
      <c r="J10" s="37"/>
      <c r="K10" s="37"/>
      <c r="L10" s="37"/>
      <c r="M10" s="37"/>
      <c r="N10" s="37">
        <v>10</v>
      </c>
      <c r="O10" s="37"/>
      <c r="P10" s="37"/>
      <c r="Q10" s="37"/>
      <c r="R10" s="37"/>
      <c r="S10" s="48"/>
      <c r="T10" s="54"/>
      <c r="U10" s="26">
        <f t="shared" si="2"/>
        <v>91.97</v>
      </c>
      <c r="V10" s="84">
        <f>IF(B10="","",IF(AND(G10="",G11=""),"",výpočty!Y10))</f>
        <v>8</v>
      </c>
    </row>
    <row r="11" spans="1:22" ht="21" customHeight="1" thickBot="1" x14ac:dyDescent="0.3">
      <c r="A11" s="86"/>
      <c r="B11" s="87"/>
      <c r="C11" s="6" t="s">
        <v>10</v>
      </c>
      <c r="D11" s="40"/>
      <c r="E11" s="41"/>
      <c r="F11" s="49"/>
      <c r="G11" s="25" t="str">
        <f t="shared" ref="G11" si="6">IF(B10="","",IF(AND(D11="",D10=""),"",IF(D11="","dnf",IF(F11="",MAX(D11:E11),LARGE(D11:F11,2)))))</f>
        <v>dnf</v>
      </c>
      <c r="H11" s="52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9"/>
      <c r="T11" s="55"/>
      <c r="U11" s="27" t="str">
        <f t="shared" si="2"/>
        <v>dnf</v>
      </c>
      <c r="V11" s="85"/>
    </row>
    <row r="12" spans="1:22" ht="21" customHeight="1" thickBot="1" x14ac:dyDescent="0.3">
      <c r="A12" s="86">
        <f t="shared" ref="A12" si="7">A10+1</f>
        <v>5</v>
      </c>
      <c r="B12" s="87" t="str">
        <f>IF(startovka!B12="","",startovka!B12)</f>
        <v>Mniší B</v>
      </c>
      <c r="C12" s="2" t="s">
        <v>6</v>
      </c>
      <c r="D12" s="36">
        <v>59.35</v>
      </c>
      <c r="E12" s="37">
        <v>59.37</v>
      </c>
      <c r="F12" s="48">
        <v>59.35</v>
      </c>
      <c r="G12" s="24">
        <f t="shared" ref="G12" si="8">IF(B12="","",IF(AND(D12="",D13=""),"",IF(D12="","dnf",IF(F12="",MAX(D12:E12),LARGE(D12:F12,2)))))</f>
        <v>59.35</v>
      </c>
      <c r="H12" s="50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48"/>
      <c r="T12" s="54"/>
      <c r="U12" s="26">
        <f t="shared" si="2"/>
        <v>59.35</v>
      </c>
      <c r="V12" s="84">
        <f>IF(B12="","",IF(AND(G12="",G13=""),"",výpočty!Y12))</f>
        <v>5</v>
      </c>
    </row>
    <row r="13" spans="1:22" ht="21" customHeight="1" thickBot="1" x14ac:dyDescent="0.3">
      <c r="A13" s="86"/>
      <c r="B13" s="87"/>
      <c r="C13" s="6" t="s">
        <v>10</v>
      </c>
      <c r="D13" s="40">
        <v>78.290000000000006</v>
      </c>
      <c r="E13" s="41">
        <v>78.37</v>
      </c>
      <c r="F13" s="49">
        <v>78.31</v>
      </c>
      <c r="G13" s="25">
        <f t="shared" ref="G13" si="9">IF(B12="","",IF(AND(D13="",D12=""),"",IF(D13="","dnf",IF(F13="",MAX(D13:E13),LARGE(D13:F13,2)))))</f>
        <v>78.31</v>
      </c>
      <c r="H13" s="52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9"/>
      <c r="T13" s="55"/>
      <c r="U13" s="27">
        <f t="shared" si="2"/>
        <v>78.31</v>
      </c>
      <c r="V13" s="85"/>
    </row>
    <row r="14" spans="1:22" ht="21" customHeight="1" thickBot="1" x14ac:dyDescent="0.3">
      <c r="A14" s="86">
        <f t="shared" ref="A14" si="10">A12+1</f>
        <v>6</v>
      </c>
      <c r="B14" s="87" t="str">
        <f>IF(startovka!B14="","",startovka!B14)</f>
        <v>Slatina</v>
      </c>
      <c r="C14" s="2" t="s">
        <v>6</v>
      </c>
      <c r="D14" s="36">
        <v>60.54</v>
      </c>
      <c r="E14" s="37">
        <v>60.41</v>
      </c>
      <c r="F14" s="48">
        <v>60.5</v>
      </c>
      <c r="G14" s="24">
        <f t="shared" ref="G14" si="11">IF(B14="","",IF(AND(D14="",D15=""),"",IF(D14="","dnf",IF(F14="",MAX(D14:E14),LARGE(D14:F14,2)))))</f>
        <v>60.5</v>
      </c>
      <c r="H14" s="50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48"/>
      <c r="T14" s="54"/>
      <c r="U14" s="26">
        <f t="shared" si="2"/>
        <v>60.5</v>
      </c>
      <c r="V14" s="84">
        <f>IF(B14="","",IF(AND(G14="",G15=""),"",výpočty!Y14))</f>
        <v>6</v>
      </c>
    </row>
    <row r="15" spans="1:22" ht="21" customHeight="1" thickBot="1" x14ac:dyDescent="0.3">
      <c r="A15" s="86"/>
      <c r="B15" s="87"/>
      <c r="C15" s="6" t="s">
        <v>10</v>
      </c>
      <c r="D15" s="40"/>
      <c r="E15" s="41"/>
      <c r="F15" s="49"/>
      <c r="G15" s="25" t="str">
        <f t="shared" ref="G15" si="12">IF(B14="","",IF(AND(D15="",D14=""),"",IF(D15="","dnf",IF(F15="",MAX(D15:E15),LARGE(D15:F15,2)))))</f>
        <v>dnf</v>
      </c>
      <c r="H15" s="52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9"/>
      <c r="T15" s="55"/>
      <c r="U15" s="27" t="str">
        <f t="shared" si="2"/>
        <v>dnf</v>
      </c>
      <c r="V15" s="85"/>
    </row>
    <row r="16" spans="1:22" ht="21" customHeight="1" thickBot="1" x14ac:dyDescent="0.3">
      <c r="A16" s="86">
        <f t="shared" ref="A16" si="13">A14+1</f>
        <v>7</v>
      </c>
      <c r="B16" s="87" t="str">
        <f>IF(startovka!B16="","",startovka!B16)</f>
        <v>Frenštát p.R.</v>
      </c>
      <c r="C16" s="2" t="s">
        <v>6</v>
      </c>
      <c r="D16" s="36">
        <v>60.58</v>
      </c>
      <c r="E16" s="37">
        <v>60.68</v>
      </c>
      <c r="F16" s="48">
        <v>60.56</v>
      </c>
      <c r="G16" s="24">
        <f t="shared" ref="G16" si="14">IF(B16="","",IF(AND(D16="",D17=""),"",IF(D16="","dnf",IF(F16="",MAX(D16:E16),LARGE(D16:F16,2)))))</f>
        <v>60.58</v>
      </c>
      <c r="H16" s="50"/>
      <c r="I16" s="37"/>
      <c r="J16" s="37"/>
      <c r="K16" s="37"/>
      <c r="L16" s="37"/>
      <c r="M16" s="37"/>
      <c r="N16" s="37"/>
      <c r="O16" s="37"/>
      <c r="P16" s="37"/>
      <c r="Q16" s="37">
        <v>10</v>
      </c>
      <c r="R16" s="37"/>
      <c r="S16" s="48"/>
      <c r="T16" s="54"/>
      <c r="U16" s="26">
        <f t="shared" si="2"/>
        <v>70.58</v>
      </c>
      <c r="V16" s="84">
        <f>IF(B16="","",IF(AND(G16="",G17=""),"",výpočty!Y16))</f>
        <v>1</v>
      </c>
    </row>
    <row r="17" spans="1:22" ht="21" customHeight="1" thickBot="1" x14ac:dyDescent="0.3">
      <c r="A17" s="86"/>
      <c r="B17" s="87"/>
      <c r="C17" s="6" t="s">
        <v>10</v>
      </c>
      <c r="D17" s="40">
        <v>54.54</v>
      </c>
      <c r="E17" s="41">
        <v>54.53</v>
      </c>
      <c r="F17" s="49">
        <v>54.38</v>
      </c>
      <c r="G17" s="25">
        <f t="shared" ref="G17" si="15">IF(B16="","",IF(AND(D17="",D16=""),"",IF(D17="","dnf",IF(F17="",MAX(D17:E17),LARGE(D17:F17,2)))))</f>
        <v>54.53</v>
      </c>
      <c r="H17" s="52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9"/>
      <c r="T17" s="55"/>
      <c r="U17" s="27">
        <f t="shared" si="2"/>
        <v>54.53</v>
      </c>
      <c r="V17" s="85"/>
    </row>
    <row r="18" spans="1:22" ht="21" customHeight="1" thickBot="1" x14ac:dyDescent="0.3">
      <c r="A18" s="86">
        <f t="shared" ref="A18" si="16">A16+1</f>
        <v>8</v>
      </c>
      <c r="B18" s="87" t="str">
        <f>IF(startovka!B18="","",startovka!B18)</f>
        <v>Velké Albrechtice</v>
      </c>
      <c r="C18" s="2" t="s">
        <v>6</v>
      </c>
      <c r="D18" s="36">
        <v>66.3</v>
      </c>
      <c r="E18" s="37">
        <v>66.41</v>
      </c>
      <c r="F18" s="48">
        <v>66.22</v>
      </c>
      <c r="G18" s="24">
        <f t="shared" ref="G18" si="17">IF(B18="","",IF(AND(D18="",D19=""),"",IF(D18="","dnf",IF(F18="",MAX(D18:E18),LARGE(D18:F18,2)))))</f>
        <v>66.3</v>
      </c>
      <c r="H18" s="50"/>
      <c r="I18" s="37">
        <v>10</v>
      </c>
      <c r="J18" s="37"/>
      <c r="K18" s="37"/>
      <c r="L18" s="37"/>
      <c r="M18" s="37"/>
      <c r="N18" s="37"/>
      <c r="O18" s="37">
        <v>10</v>
      </c>
      <c r="P18" s="37"/>
      <c r="Q18" s="37">
        <v>10</v>
      </c>
      <c r="R18" s="37"/>
      <c r="S18" s="48"/>
      <c r="T18" s="54"/>
      <c r="U18" s="26">
        <f t="shared" si="2"/>
        <v>96.3</v>
      </c>
      <c r="V18" s="84">
        <f>IF(B18="","",IF(AND(G18="",G19=""),"",výpočty!Y18))</f>
        <v>9</v>
      </c>
    </row>
    <row r="19" spans="1:22" ht="21" customHeight="1" thickBot="1" x14ac:dyDescent="0.3">
      <c r="A19" s="86"/>
      <c r="B19" s="87"/>
      <c r="C19" s="6" t="s">
        <v>10</v>
      </c>
      <c r="D19" s="40"/>
      <c r="E19" s="41"/>
      <c r="F19" s="49"/>
      <c r="G19" s="25" t="str">
        <f t="shared" ref="G19" si="18">IF(B18="","",IF(AND(D19="",D18=""),"",IF(D19="","dnf",IF(F19="",MAX(D19:E19),LARGE(D19:F19,2)))))</f>
        <v>dnf</v>
      </c>
      <c r="H19" s="52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9"/>
      <c r="T19" s="55"/>
      <c r="U19" s="27" t="str">
        <f t="shared" si="2"/>
        <v>dnf</v>
      </c>
      <c r="V19" s="85"/>
    </row>
    <row r="20" spans="1:22" ht="21" customHeight="1" thickBot="1" x14ac:dyDescent="0.3">
      <c r="A20" s="86">
        <f t="shared" ref="A20" si="19">A18+1</f>
        <v>9</v>
      </c>
      <c r="B20" s="87" t="str">
        <f>IF(startovka!B20="","",startovka!B20)</f>
        <v>Mniší A</v>
      </c>
      <c r="C20" s="2" t="s">
        <v>6</v>
      </c>
      <c r="D20" s="36">
        <v>54.73</v>
      </c>
      <c r="E20" s="37">
        <v>54.71</v>
      </c>
      <c r="F20" s="48">
        <v>54.75</v>
      </c>
      <c r="G20" s="24">
        <f t="shared" ref="G20" si="20">IF(B20="","",IF(AND(D20="",D21=""),"",IF(D20="","dnf",IF(F20="",MAX(D20:E20),LARGE(D20:F20,2)))))</f>
        <v>54.73</v>
      </c>
      <c r="H20" s="50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48"/>
      <c r="T20" s="54"/>
      <c r="U20" s="26">
        <f t="shared" si="2"/>
        <v>54.73</v>
      </c>
      <c r="V20" s="84">
        <f>IF(B20="","",IF(AND(G20="",G21=""),"",výpočty!Y20))</f>
        <v>3</v>
      </c>
    </row>
    <row r="21" spans="1:22" ht="21" customHeight="1" thickBot="1" x14ac:dyDescent="0.3">
      <c r="A21" s="86"/>
      <c r="B21" s="87"/>
      <c r="C21" s="6" t="s">
        <v>10</v>
      </c>
      <c r="D21" s="40">
        <v>58.45</v>
      </c>
      <c r="E21" s="41">
        <v>58.41</v>
      </c>
      <c r="F21" s="49">
        <v>58.53</v>
      </c>
      <c r="G21" s="25">
        <f t="shared" ref="G21" si="21">IF(B20="","",IF(AND(D21="",D20=""),"",IF(D21="","dnf",IF(F21="",MAX(D21:E21),LARGE(D21:F21,2)))))</f>
        <v>58.45</v>
      </c>
      <c r="H21" s="52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9"/>
      <c r="T21" s="55"/>
      <c r="U21" s="27">
        <f t="shared" si="2"/>
        <v>58.45</v>
      </c>
      <c r="V21" s="85"/>
    </row>
    <row r="22" spans="1:22" ht="21" customHeight="1" thickBot="1" x14ac:dyDescent="0.3">
      <c r="A22" s="86">
        <f t="shared" ref="A22" si="22">A20+1</f>
        <v>10</v>
      </c>
      <c r="B22" s="87" t="str">
        <f>IF(startovka!B22="","",startovka!B22)</f>
        <v/>
      </c>
      <c r="C22" s="2" t="s">
        <v>6</v>
      </c>
      <c r="D22" s="36"/>
      <c r="E22" s="37"/>
      <c r="F22" s="48"/>
      <c r="G22" s="24" t="str">
        <f t="shared" ref="G22" si="23">IF(B22="","",IF(AND(D22="",D23=""),"",IF(D22="","dnf",IF(F22="",MAX(D22:E22),LARGE(D22:F22,2)))))</f>
        <v/>
      </c>
      <c r="H22" s="50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48"/>
      <c r="T22" s="54"/>
      <c r="U22" s="26" t="str">
        <f t="shared" si="2"/>
        <v/>
      </c>
      <c r="V22" s="84" t="str">
        <f>IF(B22="","",IF(AND(G22="",G23=""),"",výpočty!Y22))</f>
        <v/>
      </c>
    </row>
    <row r="23" spans="1:22" ht="21" customHeight="1" thickBot="1" x14ac:dyDescent="0.3">
      <c r="A23" s="86"/>
      <c r="B23" s="87"/>
      <c r="C23" s="6" t="s">
        <v>10</v>
      </c>
      <c r="D23" s="40"/>
      <c r="E23" s="41"/>
      <c r="F23" s="49"/>
      <c r="G23" s="25" t="str">
        <f t="shared" ref="G23" si="24">IF(B22="","",IF(AND(D23="",D22=""),"",IF(D23="","dnf",IF(F23="",MAX(D23:E23),LARGE(D23:F23,2)))))</f>
        <v/>
      </c>
      <c r="H23" s="52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9"/>
      <c r="T23" s="55"/>
      <c r="U23" s="27" t="str">
        <f t="shared" si="2"/>
        <v/>
      </c>
      <c r="V23" s="85"/>
    </row>
    <row r="24" spans="1:22" ht="21" customHeight="1" thickBot="1" x14ac:dyDescent="0.3">
      <c r="A24" s="86">
        <f t="shared" ref="A24" si="25">A22+1</f>
        <v>11</v>
      </c>
      <c r="B24" s="87" t="str">
        <f>IF(startovka!B24="","",startovka!B24)</f>
        <v/>
      </c>
      <c r="C24" s="2" t="s">
        <v>6</v>
      </c>
      <c r="D24" s="36"/>
      <c r="E24" s="37"/>
      <c r="F24" s="48"/>
      <c r="G24" s="24" t="str">
        <f t="shared" ref="G24" si="26">IF(B24="","",IF(AND(D24="",D25=""),"",IF(D24="","dnf",IF(F24="",MAX(D24:E24),LARGE(D24:F24,2)))))</f>
        <v/>
      </c>
      <c r="H24" s="50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48"/>
      <c r="T24" s="54"/>
      <c r="U24" s="26" t="str">
        <f t="shared" si="2"/>
        <v/>
      </c>
      <c r="V24" s="84" t="str">
        <f>IF(B24="","",IF(AND(G24="",G25=""),"",výpočty!Y24))</f>
        <v/>
      </c>
    </row>
    <row r="25" spans="1:22" ht="21" customHeight="1" thickBot="1" x14ac:dyDescent="0.3">
      <c r="A25" s="86"/>
      <c r="B25" s="87"/>
      <c r="C25" s="6" t="s">
        <v>10</v>
      </c>
      <c r="D25" s="40"/>
      <c r="E25" s="41"/>
      <c r="F25" s="49"/>
      <c r="G25" s="25" t="str">
        <f t="shared" ref="G25" si="27">IF(B24="","",IF(AND(D25="",D24=""),"",IF(D25="","dnf",IF(F25="",MAX(D25:E25),LARGE(D25:F25,2)))))</f>
        <v/>
      </c>
      <c r="H25" s="52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9"/>
      <c r="T25" s="55"/>
      <c r="U25" s="27" t="str">
        <f t="shared" si="2"/>
        <v/>
      </c>
      <c r="V25" s="85"/>
    </row>
    <row r="26" spans="1:22" ht="21" customHeight="1" thickBot="1" x14ac:dyDescent="0.3">
      <c r="A26" s="86">
        <f t="shared" ref="A26" si="28">A24+1</f>
        <v>12</v>
      </c>
      <c r="B26" s="87" t="str">
        <f>IF(startovka!B26="","",startovka!B26)</f>
        <v/>
      </c>
      <c r="C26" s="2" t="s">
        <v>6</v>
      </c>
      <c r="D26" s="36"/>
      <c r="E26" s="37"/>
      <c r="F26" s="48"/>
      <c r="G26" s="24" t="str">
        <f t="shared" ref="G26" si="29">IF(B26="","",IF(AND(D26="",D27=""),"",IF(D26="","dnf",IF(F26="",MAX(D26:E26),LARGE(D26:F26,2)))))</f>
        <v/>
      </c>
      <c r="H26" s="50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48"/>
      <c r="T26" s="54"/>
      <c r="U26" s="26" t="str">
        <f t="shared" si="2"/>
        <v/>
      </c>
      <c r="V26" s="84" t="str">
        <f>IF(B26="","",IF(AND(G26="",G27=""),"",výpočty!Y26))</f>
        <v/>
      </c>
    </row>
    <row r="27" spans="1:22" ht="21" customHeight="1" thickBot="1" x14ac:dyDescent="0.3">
      <c r="A27" s="86"/>
      <c r="B27" s="87"/>
      <c r="C27" s="6" t="s">
        <v>10</v>
      </c>
      <c r="D27" s="40"/>
      <c r="E27" s="41"/>
      <c r="F27" s="49"/>
      <c r="G27" s="25" t="str">
        <f t="shared" ref="G27" si="30">IF(B26="","",IF(AND(D27="",D26=""),"",IF(D27="","dnf",IF(F27="",MAX(D27:E27),LARGE(D27:F27,2)))))</f>
        <v/>
      </c>
      <c r="H27" s="52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9"/>
      <c r="T27" s="55"/>
      <c r="U27" s="27" t="str">
        <f t="shared" si="2"/>
        <v/>
      </c>
      <c r="V27" s="85"/>
    </row>
    <row r="28" spans="1:22" ht="21" customHeight="1" thickBot="1" x14ac:dyDescent="0.3">
      <c r="A28" s="86">
        <f t="shared" ref="A28" si="31">A26+1</f>
        <v>13</v>
      </c>
      <c r="B28" s="87" t="str">
        <f>IF(startovka!B28="","",startovka!B28)</f>
        <v/>
      </c>
      <c r="C28" s="2" t="s">
        <v>6</v>
      </c>
      <c r="D28" s="36"/>
      <c r="E28" s="37"/>
      <c r="F28" s="48"/>
      <c r="G28" s="24" t="str">
        <f t="shared" ref="G28" si="32">IF(B28="","",IF(AND(D28="",D29=""),"",IF(D28="","dnf",IF(F28="",MAX(D28:E28),LARGE(D28:F28,2)))))</f>
        <v/>
      </c>
      <c r="H28" s="50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48"/>
      <c r="T28" s="54"/>
      <c r="U28" s="26" t="str">
        <f t="shared" si="2"/>
        <v/>
      </c>
      <c r="V28" s="84" t="str">
        <f>IF(B28="","",IF(AND(G28="",G29=""),"",výpočty!Y28))</f>
        <v/>
      </c>
    </row>
    <row r="29" spans="1:22" ht="21" customHeight="1" thickBot="1" x14ac:dyDescent="0.3">
      <c r="A29" s="86"/>
      <c r="B29" s="87"/>
      <c r="C29" s="6" t="s">
        <v>10</v>
      </c>
      <c r="D29" s="40"/>
      <c r="E29" s="41"/>
      <c r="F29" s="49"/>
      <c r="G29" s="25" t="str">
        <f t="shared" ref="G29" si="33">IF(B28="","",IF(AND(D29="",D28=""),"",IF(D29="","dnf",IF(F29="",MAX(D29:E29),LARGE(D29:F29,2)))))</f>
        <v/>
      </c>
      <c r="H29" s="52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9"/>
      <c r="T29" s="55"/>
      <c r="U29" s="27" t="str">
        <f t="shared" si="2"/>
        <v/>
      </c>
      <c r="V29" s="85"/>
    </row>
    <row r="30" spans="1:22" ht="21" customHeight="1" thickBot="1" x14ac:dyDescent="0.3">
      <c r="A30" s="86">
        <f t="shared" ref="A30" si="34">A28+1</f>
        <v>14</v>
      </c>
      <c r="B30" s="87" t="str">
        <f>IF(startovka!B30="","",startovka!B30)</f>
        <v/>
      </c>
      <c r="C30" s="2" t="s">
        <v>6</v>
      </c>
      <c r="D30" s="36"/>
      <c r="E30" s="37"/>
      <c r="F30" s="48"/>
      <c r="G30" s="24" t="str">
        <f t="shared" ref="G30" si="35">IF(B30="","",IF(AND(D30="",D31=""),"",IF(D30="","dnf",IF(F30="",MAX(D30:E30),LARGE(D30:F30,2)))))</f>
        <v/>
      </c>
      <c r="H30" s="50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48"/>
      <c r="T30" s="54"/>
      <c r="U30" s="26" t="str">
        <f t="shared" si="2"/>
        <v/>
      </c>
      <c r="V30" s="84" t="str">
        <f>IF(B30="","",IF(AND(G30="",G31=""),"",výpočty!Y30))</f>
        <v/>
      </c>
    </row>
    <row r="31" spans="1:22" ht="21" customHeight="1" thickBot="1" x14ac:dyDescent="0.3">
      <c r="A31" s="86"/>
      <c r="B31" s="87"/>
      <c r="C31" s="6" t="s">
        <v>10</v>
      </c>
      <c r="D31" s="40"/>
      <c r="E31" s="41"/>
      <c r="F31" s="49"/>
      <c r="G31" s="25" t="str">
        <f t="shared" ref="G31" si="36">IF(B30="","",IF(AND(D31="",D30=""),"",IF(D31="","dnf",IF(F31="",MAX(D31:E31),LARGE(D31:F31,2)))))</f>
        <v/>
      </c>
      <c r="H31" s="52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9"/>
      <c r="T31" s="55"/>
      <c r="U31" s="27" t="str">
        <f t="shared" si="2"/>
        <v/>
      </c>
      <c r="V31" s="85"/>
    </row>
    <row r="32" spans="1:22" ht="21" customHeight="1" thickBot="1" x14ac:dyDescent="0.3">
      <c r="A32" s="86">
        <f t="shared" ref="A32" si="37">A30+1</f>
        <v>15</v>
      </c>
      <c r="B32" s="87" t="str">
        <f>IF(startovka!B32="","",startovka!B32)</f>
        <v/>
      </c>
      <c r="C32" s="2" t="s">
        <v>6</v>
      </c>
      <c r="D32" s="36"/>
      <c r="E32" s="37"/>
      <c r="F32" s="48"/>
      <c r="G32" s="24" t="str">
        <f t="shared" ref="G32" si="38">IF(B32="","",IF(AND(D32="",D33=""),"",IF(D32="","dnf",IF(F32="",MAX(D32:E32),LARGE(D32:F32,2)))))</f>
        <v/>
      </c>
      <c r="H32" s="50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48"/>
      <c r="T32" s="54"/>
      <c r="U32" s="26" t="str">
        <f t="shared" si="2"/>
        <v/>
      </c>
      <c r="V32" s="84" t="str">
        <f>IF(B32="","",IF(AND(G32="",G33=""),"",výpočty!Y32))</f>
        <v/>
      </c>
    </row>
    <row r="33" spans="1:22" ht="21" customHeight="1" thickBot="1" x14ac:dyDescent="0.3">
      <c r="A33" s="86"/>
      <c r="B33" s="87"/>
      <c r="C33" s="6" t="s">
        <v>10</v>
      </c>
      <c r="D33" s="40"/>
      <c r="E33" s="41"/>
      <c r="F33" s="49"/>
      <c r="G33" s="25" t="str">
        <f t="shared" ref="G33" si="39">IF(B32="","",IF(AND(D33="",D32=""),"",IF(D33="","dnf",IF(F33="",MAX(D33:E33),LARGE(D33:F33,2)))))</f>
        <v/>
      </c>
      <c r="H33" s="52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9"/>
      <c r="T33" s="55"/>
      <c r="U33" s="27" t="str">
        <f t="shared" si="2"/>
        <v/>
      </c>
      <c r="V33" s="85"/>
    </row>
    <row r="34" spans="1:22" ht="21" customHeight="1" thickBot="1" x14ac:dyDescent="0.3">
      <c r="A34" s="86">
        <f t="shared" ref="A34" si="40">A32+1</f>
        <v>16</v>
      </c>
      <c r="B34" s="87" t="str">
        <f>IF(startovka!B34="","",startovka!B34)</f>
        <v/>
      </c>
      <c r="C34" s="2" t="s">
        <v>6</v>
      </c>
      <c r="D34" s="36"/>
      <c r="E34" s="37"/>
      <c r="F34" s="48"/>
      <c r="G34" s="24" t="str">
        <f t="shared" ref="G34" si="41">IF(B34="","",IF(AND(D34="",D35=""),"",IF(D34="","dnf",IF(F34="",MAX(D34:E34),LARGE(D34:F34,2)))))</f>
        <v/>
      </c>
      <c r="H34" s="50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48"/>
      <c r="T34" s="54"/>
      <c r="U34" s="26" t="str">
        <f t="shared" si="2"/>
        <v/>
      </c>
      <c r="V34" s="84" t="str">
        <f>IF(B34="","",IF(AND(G34="",G35=""),"",výpočty!Y34))</f>
        <v/>
      </c>
    </row>
    <row r="35" spans="1:22" ht="21" customHeight="1" thickBot="1" x14ac:dyDescent="0.3">
      <c r="A35" s="86"/>
      <c r="B35" s="87"/>
      <c r="C35" s="6" t="s">
        <v>10</v>
      </c>
      <c r="D35" s="40"/>
      <c r="E35" s="41"/>
      <c r="F35" s="49"/>
      <c r="G35" s="25" t="str">
        <f t="shared" ref="G35" si="42">IF(B34="","",IF(AND(D35="",D34=""),"",IF(D35="","dnf",IF(F35="",MAX(D35:E35),LARGE(D35:F35,2)))))</f>
        <v/>
      </c>
      <c r="H35" s="52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9"/>
      <c r="T35" s="55"/>
      <c r="U35" s="27" t="str">
        <f t="shared" si="2"/>
        <v/>
      </c>
      <c r="V35" s="85"/>
    </row>
    <row r="36" spans="1:22" ht="21" customHeight="1" thickBot="1" x14ac:dyDescent="0.3">
      <c r="A36" s="86">
        <f t="shared" ref="A36" si="43">A34+1</f>
        <v>17</v>
      </c>
      <c r="B36" s="87" t="str">
        <f>IF(startovka!B36="","",startovka!B36)</f>
        <v/>
      </c>
      <c r="C36" s="2" t="s">
        <v>6</v>
      </c>
      <c r="D36" s="36"/>
      <c r="E36" s="37"/>
      <c r="F36" s="48"/>
      <c r="G36" s="24" t="str">
        <f t="shared" ref="G36" si="44">IF(B36="","",IF(AND(D36="",D37=""),"",IF(D36="","dnf",IF(F36="",MAX(D36:E36),LARGE(D36:F36,2)))))</f>
        <v/>
      </c>
      <c r="H36" s="50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48"/>
      <c r="T36" s="54"/>
      <c r="U36" s="26" t="str">
        <f t="shared" si="2"/>
        <v/>
      </c>
      <c r="V36" s="84" t="str">
        <f>IF(B36="","",IF(AND(G36="",G37=""),"",výpočty!Y36))</f>
        <v/>
      </c>
    </row>
    <row r="37" spans="1:22" ht="21" customHeight="1" thickBot="1" x14ac:dyDescent="0.3">
      <c r="A37" s="86"/>
      <c r="B37" s="87"/>
      <c r="C37" s="6" t="s">
        <v>10</v>
      </c>
      <c r="D37" s="40"/>
      <c r="E37" s="41"/>
      <c r="F37" s="49"/>
      <c r="G37" s="25" t="str">
        <f t="shared" ref="G37" si="45">IF(B36="","",IF(AND(D37="",D36=""),"",IF(D37="","dnf",IF(F37="",MAX(D37:E37),LARGE(D37:F37,2)))))</f>
        <v/>
      </c>
      <c r="H37" s="52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9"/>
      <c r="T37" s="55"/>
      <c r="U37" s="27" t="str">
        <f t="shared" si="2"/>
        <v/>
      </c>
      <c r="V37" s="85"/>
    </row>
    <row r="38" spans="1:22" ht="21" customHeight="1" thickBot="1" x14ac:dyDescent="0.3">
      <c r="A38" s="86">
        <f t="shared" ref="A38" si="46">A36+1</f>
        <v>18</v>
      </c>
      <c r="B38" s="87" t="str">
        <f>IF(startovka!B38="","",startovka!B38)</f>
        <v/>
      </c>
      <c r="C38" s="2" t="s">
        <v>6</v>
      </c>
      <c r="D38" s="36"/>
      <c r="E38" s="37"/>
      <c r="F38" s="48"/>
      <c r="G38" s="24" t="str">
        <f t="shared" ref="G38" si="47">IF(B38="","",IF(AND(D38="",D39=""),"",IF(D38="","dnf",IF(F38="",MAX(D38:E38),LARGE(D38:F38,2)))))</f>
        <v/>
      </c>
      <c r="H38" s="50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48"/>
      <c r="T38" s="54"/>
      <c r="U38" s="26" t="str">
        <f t="shared" si="2"/>
        <v/>
      </c>
      <c r="V38" s="84" t="str">
        <f>IF(B38="","",IF(AND(G38="",G39=""),"",výpočty!Y38))</f>
        <v/>
      </c>
    </row>
    <row r="39" spans="1:22" ht="21" customHeight="1" thickBot="1" x14ac:dyDescent="0.3">
      <c r="A39" s="86"/>
      <c r="B39" s="87"/>
      <c r="C39" s="6" t="s">
        <v>10</v>
      </c>
      <c r="D39" s="40"/>
      <c r="E39" s="41"/>
      <c r="F39" s="49"/>
      <c r="G39" s="25" t="str">
        <f t="shared" ref="G39" si="48">IF(B38="","",IF(AND(D39="",D38=""),"",IF(D39="","dnf",IF(F39="",MAX(D39:E39),LARGE(D39:F39,2)))))</f>
        <v/>
      </c>
      <c r="H39" s="52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9"/>
      <c r="T39" s="55"/>
      <c r="U39" s="27" t="str">
        <f t="shared" si="2"/>
        <v/>
      </c>
      <c r="V39" s="85"/>
    </row>
    <row r="40" spans="1:22" ht="21" customHeight="1" thickBot="1" x14ac:dyDescent="0.3">
      <c r="A40" s="86">
        <f t="shared" ref="A40" si="49">A38+1</f>
        <v>19</v>
      </c>
      <c r="B40" s="87" t="str">
        <f>IF(startovka!B40="","",startovka!B40)</f>
        <v/>
      </c>
      <c r="C40" s="2" t="s">
        <v>6</v>
      </c>
      <c r="D40" s="36"/>
      <c r="E40" s="37"/>
      <c r="F40" s="48"/>
      <c r="G40" s="24" t="str">
        <f t="shared" ref="G40" si="50">IF(B40="","",IF(AND(D40="",D41=""),"",IF(D40="","dnf",IF(F40="",MAX(D40:E40),LARGE(D40:F40,2)))))</f>
        <v/>
      </c>
      <c r="H40" s="50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48"/>
      <c r="T40" s="54"/>
      <c r="U40" s="26" t="str">
        <f t="shared" si="2"/>
        <v/>
      </c>
      <c r="V40" s="84" t="str">
        <f>IF(B40="","",IF(AND(G40="",G41=""),"",výpočty!Y40))</f>
        <v/>
      </c>
    </row>
    <row r="41" spans="1:22" ht="21" customHeight="1" thickBot="1" x14ac:dyDescent="0.3">
      <c r="A41" s="86"/>
      <c r="B41" s="87"/>
      <c r="C41" s="6" t="s">
        <v>10</v>
      </c>
      <c r="D41" s="40"/>
      <c r="E41" s="41"/>
      <c r="F41" s="49"/>
      <c r="G41" s="25" t="str">
        <f t="shared" ref="G41" si="51">IF(B40="","",IF(AND(D41="",D40=""),"",IF(D41="","dnf",IF(F41="",MAX(D41:E41),LARGE(D41:F41,2)))))</f>
        <v/>
      </c>
      <c r="H41" s="52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9"/>
      <c r="T41" s="55"/>
      <c r="U41" s="27" t="str">
        <f t="shared" si="2"/>
        <v/>
      </c>
      <c r="V41" s="85"/>
    </row>
    <row r="42" spans="1:22" ht="21" customHeight="1" thickBot="1" x14ac:dyDescent="0.3">
      <c r="A42" s="86">
        <f t="shared" ref="A42" si="52">A40+1</f>
        <v>20</v>
      </c>
      <c r="B42" s="87"/>
      <c r="C42" s="2" t="s">
        <v>6</v>
      </c>
      <c r="D42" s="36"/>
      <c r="E42" s="37"/>
      <c r="F42" s="48"/>
      <c r="G42" s="24" t="str">
        <f t="shared" ref="G42" si="53">IF(B42="","",IF(AND(D42="",D43=""),"",IF(D42="","dnf",IF(F42="",MAX(D42:E42),LARGE(D42:F42,2)))))</f>
        <v/>
      </c>
      <c r="H42" s="50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48"/>
      <c r="T42" s="54"/>
      <c r="U42" s="26" t="str">
        <f t="shared" si="2"/>
        <v/>
      </c>
      <c r="V42" s="84" t="str">
        <f>IF(B42="","",IF(AND(G42="",G43=""),"",výpočty!Y42))</f>
        <v/>
      </c>
    </row>
    <row r="43" spans="1:22" ht="21" customHeight="1" thickBot="1" x14ac:dyDescent="0.3">
      <c r="A43" s="86"/>
      <c r="B43" s="87"/>
      <c r="C43" s="6" t="s">
        <v>10</v>
      </c>
      <c r="D43" s="40"/>
      <c r="E43" s="41"/>
      <c r="F43" s="49"/>
      <c r="G43" s="25" t="str">
        <f t="shared" ref="G43" si="54">IF(B42="","",IF(AND(D43="",D42=""),"",IF(D43="","dnf",IF(F43="",MAX(D43:E43),LARGE(D43:F43,2)))))</f>
        <v/>
      </c>
      <c r="H43" s="52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9"/>
      <c r="T43" s="55"/>
      <c r="U43" s="27" t="str">
        <f t="shared" si="2"/>
        <v/>
      </c>
      <c r="V43" s="85"/>
    </row>
    <row r="44" spans="1:22" ht="21" customHeight="1" thickBot="1" x14ac:dyDescent="0.3">
      <c r="A44" s="86">
        <f t="shared" ref="A44" si="55">A42+1</f>
        <v>21</v>
      </c>
      <c r="B44" s="87" t="str">
        <f>IF(startovka!B44="","",startovka!B44)</f>
        <v/>
      </c>
      <c r="C44" s="2" t="s">
        <v>6</v>
      </c>
      <c r="D44" s="36"/>
      <c r="E44" s="37"/>
      <c r="F44" s="48"/>
      <c r="G44" s="24" t="str">
        <f t="shared" ref="G44" si="56">IF(B44="","",IF(AND(D44="",D45=""),"",IF(D44="","dnf",IF(F44="",MAX(D44:E44),LARGE(D44:F44,2)))))</f>
        <v/>
      </c>
      <c r="H44" s="50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48"/>
      <c r="T44" s="54"/>
      <c r="U44" s="26" t="str">
        <f t="shared" si="2"/>
        <v/>
      </c>
      <c r="V44" s="84" t="str">
        <f>IF(B44="","",IF(AND(G44="",G45=""),"",výpočty!Y44))</f>
        <v/>
      </c>
    </row>
    <row r="45" spans="1:22" ht="21" customHeight="1" thickBot="1" x14ac:dyDescent="0.3">
      <c r="A45" s="86"/>
      <c r="B45" s="87"/>
      <c r="C45" s="6" t="s">
        <v>10</v>
      </c>
      <c r="D45" s="40"/>
      <c r="E45" s="41"/>
      <c r="F45" s="49"/>
      <c r="G45" s="25" t="str">
        <f t="shared" ref="G45" si="57">IF(B44="","",IF(AND(D45="",D44=""),"",IF(D45="","dnf",IF(F45="",MAX(D45:E45),LARGE(D45:F45,2)))))</f>
        <v/>
      </c>
      <c r="H45" s="52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9"/>
      <c r="T45" s="55"/>
      <c r="U45" s="27" t="str">
        <f t="shared" si="2"/>
        <v/>
      </c>
      <c r="V45" s="85"/>
    </row>
    <row r="46" spans="1:22" ht="21" customHeight="1" thickBot="1" x14ac:dyDescent="0.3">
      <c r="A46" s="86">
        <f t="shared" ref="A46" si="58">A44+1</f>
        <v>22</v>
      </c>
      <c r="B46" s="87" t="str">
        <f>IF(startovka!B46="","",startovka!B46)</f>
        <v/>
      </c>
      <c r="C46" s="2" t="s">
        <v>6</v>
      </c>
      <c r="D46" s="36"/>
      <c r="E46" s="37"/>
      <c r="F46" s="48"/>
      <c r="G46" s="24" t="str">
        <f t="shared" ref="G46" si="59">IF(B46="","",IF(AND(D46="",D47=""),"",IF(D46="","dnf",IF(F46="",MAX(D46:E46),LARGE(D46:F46,2)))))</f>
        <v/>
      </c>
      <c r="H46" s="50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48"/>
      <c r="T46" s="54"/>
      <c r="U46" s="26" t="str">
        <f t="shared" si="2"/>
        <v/>
      </c>
      <c r="V46" s="84" t="str">
        <f>IF(B46="","",IF(AND(G46="",G47=""),"",výpočty!Y46))</f>
        <v/>
      </c>
    </row>
    <row r="47" spans="1:22" ht="21" customHeight="1" thickBot="1" x14ac:dyDescent="0.3">
      <c r="A47" s="86"/>
      <c r="B47" s="87"/>
      <c r="C47" s="6" t="s">
        <v>10</v>
      </c>
      <c r="D47" s="40"/>
      <c r="E47" s="41"/>
      <c r="F47" s="49"/>
      <c r="G47" s="25" t="str">
        <f t="shared" ref="G47" si="60">IF(B46="","",IF(AND(D47="",D46=""),"",IF(D47="","dnf",IF(F47="",MAX(D47:E47),LARGE(D47:F47,2)))))</f>
        <v/>
      </c>
      <c r="H47" s="52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9"/>
      <c r="T47" s="55"/>
      <c r="U47" s="27" t="str">
        <f t="shared" si="2"/>
        <v/>
      </c>
      <c r="V47" s="85"/>
    </row>
    <row r="48" spans="1:22" ht="21" customHeight="1" thickBot="1" x14ac:dyDescent="0.3">
      <c r="A48" s="86">
        <f t="shared" ref="A48" si="61">A46+1</f>
        <v>23</v>
      </c>
      <c r="B48" s="87" t="str">
        <f>IF(startovka!B48="","",startovka!B48)</f>
        <v/>
      </c>
      <c r="C48" s="2" t="s">
        <v>6</v>
      </c>
      <c r="D48" s="36"/>
      <c r="E48" s="37"/>
      <c r="F48" s="48"/>
      <c r="G48" s="24" t="str">
        <f t="shared" ref="G48" si="62">IF(B48="","",IF(AND(D48="",D49=""),"",IF(D48="","dnf",IF(F48="",MAX(D48:E48),LARGE(D48:F48,2)))))</f>
        <v/>
      </c>
      <c r="H48" s="50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48"/>
      <c r="T48" s="54"/>
      <c r="U48" s="26" t="str">
        <f t="shared" si="2"/>
        <v/>
      </c>
      <c r="V48" s="84" t="str">
        <f>IF(B48="","",IF(AND(G48="",G49=""),"",výpočty!Y48))</f>
        <v/>
      </c>
    </row>
    <row r="49" spans="1:22" ht="21" customHeight="1" thickBot="1" x14ac:dyDescent="0.3">
      <c r="A49" s="86"/>
      <c r="B49" s="87"/>
      <c r="C49" s="6" t="s">
        <v>10</v>
      </c>
      <c r="D49" s="40"/>
      <c r="E49" s="41"/>
      <c r="F49" s="49"/>
      <c r="G49" s="25" t="str">
        <f t="shared" ref="G49" si="63">IF(B48="","",IF(AND(D49="",D48=""),"",IF(D49="","dnf",IF(F49="",MAX(D49:E49),LARGE(D49:F49,2)))))</f>
        <v/>
      </c>
      <c r="H49" s="52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9"/>
      <c r="T49" s="55"/>
      <c r="U49" s="27" t="str">
        <f t="shared" si="2"/>
        <v/>
      </c>
      <c r="V49" s="85"/>
    </row>
    <row r="50" spans="1:22" ht="21" customHeight="1" thickBot="1" x14ac:dyDescent="0.3">
      <c r="A50" s="86">
        <f t="shared" ref="A50" si="64">A48+1</f>
        <v>24</v>
      </c>
      <c r="B50" s="87" t="str">
        <f>IF(startovka!B50="","",startovka!B50)</f>
        <v/>
      </c>
      <c r="C50" s="2" t="s">
        <v>6</v>
      </c>
      <c r="D50" s="36"/>
      <c r="E50" s="37"/>
      <c r="F50" s="48"/>
      <c r="G50" s="24" t="str">
        <f t="shared" ref="G50" si="65">IF(B50="","",IF(AND(D50="",D51=""),"",IF(D50="","dnf",IF(F50="",MAX(D50:E50),LARGE(D50:F50,2)))))</f>
        <v/>
      </c>
      <c r="H50" s="50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48"/>
      <c r="T50" s="54"/>
      <c r="U50" s="26" t="str">
        <f t="shared" si="2"/>
        <v/>
      </c>
      <c r="V50" s="84" t="str">
        <f>IF(B50="","",IF(AND(G50="",G51=""),"",výpočty!Y50))</f>
        <v/>
      </c>
    </row>
    <row r="51" spans="1:22" ht="21" customHeight="1" thickBot="1" x14ac:dyDescent="0.3">
      <c r="A51" s="86"/>
      <c r="B51" s="87"/>
      <c r="C51" s="6" t="s">
        <v>10</v>
      </c>
      <c r="D51" s="40"/>
      <c r="E51" s="41"/>
      <c r="F51" s="49"/>
      <c r="G51" s="25" t="str">
        <f t="shared" ref="G51" si="66">IF(B50="","",IF(AND(D51="",D50=""),"",IF(D51="","dnf",IF(F51="",MAX(D51:E51),LARGE(D51:F51,2)))))</f>
        <v/>
      </c>
      <c r="H51" s="52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9"/>
      <c r="T51" s="55"/>
      <c r="U51" s="27" t="str">
        <f t="shared" si="2"/>
        <v/>
      </c>
      <c r="V51" s="85"/>
    </row>
    <row r="52" spans="1:22" ht="21" customHeight="1" thickBot="1" x14ac:dyDescent="0.3">
      <c r="A52" s="86">
        <f t="shared" ref="A52" si="67">A50+1</f>
        <v>25</v>
      </c>
      <c r="B52" s="87" t="str">
        <f>IF(startovka!B52="","",startovka!B52)</f>
        <v/>
      </c>
      <c r="C52" s="2" t="s">
        <v>6</v>
      </c>
      <c r="D52" s="36"/>
      <c r="E52" s="37"/>
      <c r="F52" s="48"/>
      <c r="G52" s="24" t="str">
        <f t="shared" ref="G52" si="68">IF(B52="","",IF(AND(D52="",D53=""),"",IF(D52="","dnf",IF(F52="",MAX(D52:E52),LARGE(D52:F52,2)))))</f>
        <v/>
      </c>
      <c r="H52" s="50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48"/>
      <c r="T52" s="54"/>
      <c r="U52" s="26" t="str">
        <f t="shared" si="2"/>
        <v/>
      </c>
      <c r="V52" s="84" t="str">
        <f>IF(B52="","",IF(AND(G52="",G53=""),"",výpočty!Y52))</f>
        <v/>
      </c>
    </row>
    <row r="53" spans="1:22" ht="21" customHeight="1" thickBot="1" x14ac:dyDescent="0.3">
      <c r="A53" s="86"/>
      <c r="B53" s="87"/>
      <c r="C53" s="6" t="s">
        <v>10</v>
      </c>
      <c r="D53" s="40"/>
      <c r="E53" s="41"/>
      <c r="F53" s="49"/>
      <c r="G53" s="25" t="str">
        <f t="shared" ref="G53" si="69">IF(B52="","",IF(AND(D53="",D52=""),"",IF(D53="","dnf",IF(F53="",MAX(D53:E53),LARGE(D53:F53,2)))))</f>
        <v/>
      </c>
      <c r="H53" s="52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9"/>
      <c r="T53" s="55"/>
      <c r="U53" s="27" t="str">
        <f t="shared" si="2"/>
        <v/>
      </c>
      <c r="V53" s="85"/>
    </row>
    <row r="54" spans="1:22" ht="21" customHeight="1" thickBot="1" x14ac:dyDescent="0.3">
      <c r="A54" s="86">
        <f t="shared" ref="A54" si="70">A52+1</f>
        <v>26</v>
      </c>
      <c r="B54" s="87" t="str">
        <f>IF(startovka!B54="","",startovka!B54)</f>
        <v/>
      </c>
      <c r="C54" s="2" t="s">
        <v>6</v>
      </c>
      <c r="D54" s="36"/>
      <c r="E54" s="37"/>
      <c r="F54" s="48"/>
      <c r="G54" s="24" t="str">
        <f t="shared" ref="G54" si="71">IF(B54="","",IF(AND(D54="",D55=""),"",IF(D54="","dnf",IF(F54="",MAX(D54:E54),LARGE(D54:F54,2)))))</f>
        <v/>
      </c>
      <c r="H54" s="50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48"/>
      <c r="T54" s="54"/>
      <c r="U54" s="26" t="str">
        <f t="shared" si="2"/>
        <v/>
      </c>
      <c r="V54" s="84" t="str">
        <f>IF(B54="","",IF(AND(G54="",G55=""),"",výpočty!Y54))</f>
        <v/>
      </c>
    </row>
    <row r="55" spans="1:22" ht="21" customHeight="1" thickBot="1" x14ac:dyDescent="0.3">
      <c r="A55" s="86"/>
      <c r="B55" s="87"/>
      <c r="C55" s="6" t="s">
        <v>10</v>
      </c>
      <c r="D55" s="40"/>
      <c r="E55" s="41"/>
      <c r="F55" s="49"/>
      <c r="G55" s="25" t="str">
        <f t="shared" ref="G55" si="72">IF(B54="","",IF(AND(D55="",D54=""),"",IF(D55="","dnf",IF(F55="",MAX(D55:E55),LARGE(D55:F55,2)))))</f>
        <v/>
      </c>
      <c r="H55" s="52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9"/>
      <c r="T55" s="55"/>
      <c r="U55" s="27" t="str">
        <f t="shared" si="2"/>
        <v/>
      </c>
      <c r="V55" s="85"/>
    </row>
    <row r="56" spans="1:22" ht="21" customHeight="1" thickBot="1" x14ac:dyDescent="0.3">
      <c r="A56" s="86">
        <f t="shared" ref="A56" si="73">A54+1</f>
        <v>27</v>
      </c>
      <c r="B56" s="87" t="str">
        <f>IF(startovka!B56="","",startovka!B56)</f>
        <v/>
      </c>
      <c r="C56" s="2" t="s">
        <v>6</v>
      </c>
      <c r="D56" s="36"/>
      <c r="E56" s="37"/>
      <c r="F56" s="48"/>
      <c r="G56" s="24" t="str">
        <f t="shared" ref="G56" si="74">IF(B56="","",IF(AND(D56="",D57=""),"",IF(D56="","dnf",IF(F56="",MAX(D56:E56),LARGE(D56:F56,2)))))</f>
        <v/>
      </c>
      <c r="H56" s="50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48"/>
      <c r="T56" s="54"/>
      <c r="U56" s="26" t="str">
        <f t="shared" si="2"/>
        <v/>
      </c>
      <c r="V56" s="84" t="str">
        <f>IF(B56="","",IF(AND(G56="",G57=""),"",výpočty!Y56))</f>
        <v/>
      </c>
    </row>
    <row r="57" spans="1:22" ht="21" customHeight="1" thickBot="1" x14ac:dyDescent="0.3">
      <c r="A57" s="86"/>
      <c r="B57" s="87"/>
      <c r="C57" s="6" t="s">
        <v>10</v>
      </c>
      <c r="D57" s="40"/>
      <c r="E57" s="41"/>
      <c r="F57" s="49"/>
      <c r="G57" s="25" t="str">
        <f t="shared" ref="G57" si="75">IF(B56="","",IF(AND(D57="",D56=""),"",IF(D57="","dnf",IF(F57="",MAX(D57:E57),LARGE(D57:F57,2)))))</f>
        <v/>
      </c>
      <c r="H57" s="52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9"/>
      <c r="T57" s="55"/>
      <c r="U57" s="27" t="str">
        <f t="shared" si="2"/>
        <v/>
      </c>
      <c r="V57" s="85"/>
    </row>
    <row r="58" spans="1:22" ht="21" customHeight="1" thickBot="1" x14ac:dyDescent="0.3">
      <c r="A58" s="86">
        <f t="shared" ref="A58" si="76">A56+1</f>
        <v>28</v>
      </c>
      <c r="B58" s="87" t="str">
        <f>IF(startovka!B58="","",startovka!B58)</f>
        <v/>
      </c>
      <c r="C58" s="2" t="s">
        <v>6</v>
      </c>
      <c r="D58" s="36"/>
      <c r="E58" s="37"/>
      <c r="F58" s="48"/>
      <c r="G58" s="24" t="str">
        <f t="shared" ref="G58" si="77">IF(B58="","",IF(AND(D58="",D59=""),"",IF(D58="","dnf",IF(F58="",MAX(D58:E58),LARGE(D58:F58,2)))))</f>
        <v/>
      </c>
      <c r="H58" s="50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48"/>
      <c r="T58" s="54"/>
      <c r="U58" s="26" t="str">
        <f t="shared" si="2"/>
        <v/>
      </c>
      <c r="V58" s="84" t="str">
        <f>IF(B58="","",IF(AND(G58="",G59=""),"",výpočty!Y58))</f>
        <v/>
      </c>
    </row>
    <row r="59" spans="1:22" ht="21" customHeight="1" thickBot="1" x14ac:dyDescent="0.3">
      <c r="A59" s="86"/>
      <c r="B59" s="87"/>
      <c r="C59" s="6" t="s">
        <v>10</v>
      </c>
      <c r="D59" s="40"/>
      <c r="E59" s="41"/>
      <c r="F59" s="49"/>
      <c r="G59" s="25" t="str">
        <f t="shared" ref="G59" si="78">IF(B58="","",IF(AND(D59="",D58=""),"",IF(D59="","dnf",IF(F59="",MAX(D59:E59),LARGE(D59:F59,2)))))</f>
        <v/>
      </c>
      <c r="H59" s="52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9"/>
      <c r="T59" s="55"/>
      <c r="U59" s="27" t="str">
        <f t="shared" si="2"/>
        <v/>
      </c>
      <c r="V59" s="85"/>
    </row>
    <row r="60" spans="1:22" ht="21" customHeight="1" thickBot="1" x14ac:dyDescent="0.3">
      <c r="A60" s="86">
        <f t="shared" ref="A60" si="79">A58+1</f>
        <v>29</v>
      </c>
      <c r="B60" s="87" t="str">
        <f>IF(startovka!B60="","",startovka!B60)</f>
        <v/>
      </c>
      <c r="C60" s="2" t="s">
        <v>6</v>
      </c>
      <c r="D60" s="36"/>
      <c r="E60" s="37"/>
      <c r="F60" s="48"/>
      <c r="G60" s="24" t="str">
        <f t="shared" ref="G60" si="80">IF(B60="","",IF(AND(D60="",D61=""),"",IF(D60="","dnf",IF(F60="",MAX(D60:E60),LARGE(D60:F60,2)))))</f>
        <v/>
      </c>
      <c r="H60" s="50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48"/>
      <c r="T60" s="54"/>
      <c r="U60" s="26" t="str">
        <f t="shared" si="2"/>
        <v/>
      </c>
      <c r="V60" s="84" t="str">
        <f>IF(B60="","",IF(AND(G60="",G61=""),"",výpočty!Y60))</f>
        <v/>
      </c>
    </row>
    <row r="61" spans="1:22" ht="21" customHeight="1" thickBot="1" x14ac:dyDescent="0.3">
      <c r="A61" s="86"/>
      <c r="B61" s="87"/>
      <c r="C61" s="6" t="s">
        <v>10</v>
      </c>
      <c r="D61" s="40"/>
      <c r="E61" s="41"/>
      <c r="F61" s="49"/>
      <c r="G61" s="25" t="str">
        <f t="shared" ref="G61" si="81">IF(B60="","",IF(AND(D61="",D60=""),"",IF(D61="","dnf",IF(F61="",MAX(D61:E61),LARGE(D61:F61,2)))))</f>
        <v/>
      </c>
      <c r="H61" s="52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9"/>
      <c r="T61" s="55"/>
      <c r="U61" s="27" t="str">
        <f t="shared" si="2"/>
        <v/>
      </c>
      <c r="V61" s="85"/>
    </row>
    <row r="62" spans="1:22" ht="21" customHeight="1" thickBot="1" x14ac:dyDescent="0.3">
      <c r="A62" s="86">
        <f t="shared" ref="A62" si="82">A60+1</f>
        <v>30</v>
      </c>
      <c r="B62" s="87" t="str">
        <f>IF(startovka!B62="","",startovka!B62)</f>
        <v/>
      </c>
      <c r="C62" s="2" t="s">
        <v>6</v>
      </c>
      <c r="D62" s="36"/>
      <c r="E62" s="37"/>
      <c r="F62" s="48"/>
      <c r="G62" s="24" t="str">
        <f t="shared" ref="G62" si="83">IF(B62="","",IF(AND(D62="",D63=""),"",IF(D62="","dnf",IF(F62="",MAX(D62:E62),LARGE(D62:F62,2)))))</f>
        <v/>
      </c>
      <c r="H62" s="50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48"/>
      <c r="T62" s="54"/>
      <c r="U62" s="26" t="str">
        <f t="shared" si="2"/>
        <v/>
      </c>
      <c r="V62" s="84" t="str">
        <f>IF(B62="","",IF(AND(G62="",G63=""),"",výpočty!Y62))</f>
        <v/>
      </c>
    </row>
    <row r="63" spans="1:22" ht="21" customHeight="1" thickBot="1" x14ac:dyDescent="0.3">
      <c r="A63" s="86"/>
      <c r="B63" s="87"/>
      <c r="C63" s="6" t="s">
        <v>10</v>
      </c>
      <c r="D63" s="40"/>
      <c r="E63" s="41"/>
      <c r="F63" s="49"/>
      <c r="G63" s="25" t="str">
        <f t="shared" ref="G63" si="84">IF(B62="","",IF(AND(D63="",D62=""),"",IF(D63="","dnf",IF(F63="",MAX(D63:E63),LARGE(D63:F63,2)))))</f>
        <v/>
      </c>
      <c r="H63" s="52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9"/>
      <c r="T63" s="55"/>
      <c r="U63" s="27" t="str">
        <f t="shared" si="2"/>
        <v/>
      </c>
      <c r="V63" s="85"/>
    </row>
    <row r="64" spans="1:22" ht="21" customHeight="1" thickBot="1" x14ac:dyDescent="0.3">
      <c r="A64" s="86">
        <f t="shared" ref="A64" si="85">A62+1</f>
        <v>31</v>
      </c>
      <c r="B64" s="87" t="str">
        <f>IF(startovka!B64="","",startovka!B64)</f>
        <v/>
      </c>
      <c r="C64" s="2" t="s">
        <v>6</v>
      </c>
      <c r="D64" s="36"/>
      <c r="E64" s="37"/>
      <c r="F64" s="48"/>
      <c r="G64" s="24" t="str">
        <f t="shared" ref="G64" si="86">IF(B64="","",IF(AND(D64="",D65=""),"",IF(D64="","dnf",IF(F64="",MAX(D64:E64),LARGE(D64:F64,2)))))</f>
        <v/>
      </c>
      <c r="H64" s="50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48"/>
      <c r="T64" s="54"/>
      <c r="U64" s="26" t="str">
        <f t="shared" si="2"/>
        <v/>
      </c>
      <c r="V64" s="84" t="str">
        <f>IF(B64="","",IF(AND(G64="",G65=""),"",výpočty!Y64))</f>
        <v/>
      </c>
    </row>
    <row r="65" spans="1:22" ht="21" customHeight="1" thickBot="1" x14ac:dyDescent="0.3">
      <c r="A65" s="86"/>
      <c r="B65" s="87"/>
      <c r="C65" s="6" t="s">
        <v>10</v>
      </c>
      <c r="D65" s="40"/>
      <c r="E65" s="41"/>
      <c r="F65" s="49"/>
      <c r="G65" s="25" t="str">
        <f t="shared" ref="G65" si="87">IF(B64="","",IF(AND(D65="",D64=""),"",IF(D65="","dnf",IF(F65="",MAX(D65:E65),LARGE(D65:F65,2)))))</f>
        <v/>
      </c>
      <c r="H65" s="52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9"/>
      <c r="T65" s="55"/>
      <c r="U65" s="27" t="str">
        <f t="shared" si="2"/>
        <v/>
      </c>
      <c r="V65" s="85"/>
    </row>
    <row r="66" spans="1:22" ht="21" customHeight="1" thickBot="1" x14ac:dyDescent="0.3">
      <c r="A66" s="86">
        <f t="shared" ref="A66" si="88">A64+1</f>
        <v>32</v>
      </c>
      <c r="B66" s="87" t="str">
        <f>IF(startovka!B66="","",startovka!B66)</f>
        <v/>
      </c>
      <c r="C66" s="2" t="s">
        <v>6</v>
      </c>
      <c r="D66" s="36"/>
      <c r="E66" s="37"/>
      <c r="F66" s="48"/>
      <c r="G66" s="24" t="str">
        <f t="shared" ref="G66" si="89">IF(B66="","",IF(AND(D66="",D67=""),"",IF(D66="","dnf",IF(F66="",MAX(D66:E66),LARGE(D66:F66,2)))))</f>
        <v/>
      </c>
      <c r="H66" s="50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48"/>
      <c r="T66" s="54"/>
      <c r="U66" s="26" t="str">
        <f t="shared" si="2"/>
        <v/>
      </c>
      <c r="V66" s="84" t="str">
        <f>IF(B66="","",IF(AND(G66="",G67=""),"",výpočty!Y66))</f>
        <v/>
      </c>
    </row>
    <row r="67" spans="1:22" ht="21" customHeight="1" thickBot="1" x14ac:dyDescent="0.3">
      <c r="A67" s="86"/>
      <c r="B67" s="87"/>
      <c r="C67" s="6" t="s">
        <v>10</v>
      </c>
      <c r="D67" s="40"/>
      <c r="E67" s="41"/>
      <c r="F67" s="49"/>
      <c r="G67" s="25" t="str">
        <f t="shared" ref="G67" si="90">IF(B66="","",IF(AND(D67="",D66=""),"",IF(D67="","dnf",IF(F67="",MAX(D67:E67),LARGE(D67:F67,2)))))</f>
        <v/>
      </c>
      <c r="H67" s="52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9"/>
      <c r="T67" s="55"/>
      <c r="U67" s="27" t="str">
        <f t="shared" si="2"/>
        <v/>
      </c>
      <c r="V67" s="85"/>
    </row>
    <row r="68" spans="1:22" ht="21" customHeight="1" thickBot="1" x14ac:dyDescent="0.3">
      <c r="A68" s="86">
        <f t="shared" ref="A68" si="91">A66+1</f>
        <v>33</v>
      </c>
      <c r="B68" s="87" t="str">
        <f>IF(startovka!B68="","",startovka!B68)</f>
        <v/>
      </c>
      <c r="C68" s="2" t="s">
        <v>6</v>
      </c>
      <c r="D68" s="36"/>
      <c r="E68" s="37"/>
      <c r="F68" s="48"/>
      <c r="G68" s="24" t="str">
        <f t="shared" ref="G68" si="92">IF(B68="","",IF(AND(D68="",D69=""),"",IF(D68="","dnf",IF(F68="",MAX(D68:E68),LARGE(D68:F68,2)))))</f>
        <v/>
      </c>
      <c r="H68" s="50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48"/>
      <c r="T68" s="54"/>
      <c r="U68" s="26" t="str">
        <f t="shared" si="2"/>
        <v/>
      </c>
      <c r="V68" s="84" t="str">
        <f>IF(B68="","",IF(AND(G68="",G69=""),"",výpočty!Y68))</f>
        <v/>
      </c>
    </row>
    <row r="69" spans="1:22" ht="21" customHeight="1" thickBot="1" x14ac:dyDescent="0.3">
      <c r="A69" s="86"/>
      <c r="B69" s="87"/>
      <c r="C69" s="6" t="s">
        <v>10</v>
      </c>
      <c r="D69" s="40"/>
      <c r="E69" s="41"/>
      <c r="F69" s="49"/>
      <c r="G69" s="25" t="str">
        <f t="shared" ref="G69" si="93">IF(B68="","",IF(AND(D69="",D68=""),"",IF(D69="","dnf",IF(F69="",MAX(D69:E69),LARGE(D69:F69,2)))))</f>
        <v/>
      </c>
      <c r="H69" s="52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9"/>
      <c r="T69" s="55"/>
      <c r="U69" s="27" t="str">
        <f t="shared" si="2"/>
        <v/>
      </c>
      <c r="V69" s="85"/>
    </row>
    <row r="70" spans="1:22" ht="21" customHeight="1" thickBot="1" x14ac:dyDescent="0.3">
      <c r="A70" s="86">
        <f t="shared" ref="A70" si="94">A68+1</f>
        <v>34</v>
      </c>
      <c r="B70" s="87" t="str">
        <f>IF(startovka!B70="","",startovka!B70)</f>
        <v/>
      </c>
      <c r="C70" s="2" t="s">
        <v>6</v>
      </c>
      <c r="D70" s="36"/>
      <c r="E70" s="37"/>
      <c r="F70" s="48"/>
      <c r="G70" s="24" t="str">
        <f t="shared" ref="G70" si="95">IF(B70="","",IF(AND(D70="",D71=""),"",IF(D70="","dnf",IF(F70="",MAX(D70:E70),LARGE(D70:F70,2)))))</f>
        <v/>
      </c>
      <c r="H70" s="50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48"/>
      <c r="T70" s="54"/>
      <c r="U70" s="26" t="str">
        <f t="shared" si="2"/>
        <v/>
      </c>
      <c r="V70" s="84" t="str">
        <f>IF(B70="","",IF(AND(G70="",G71=""),"",výpočty!Y70))</f>
        <v/>
      </c>
    </row>
    <row r="71" spans="1:22" ht="21" customHeight="1" thickBot="1" x14ac:dyDescent="0.3">
      <c r="A71" s="86"/>
      <c r="B71" s="87"/>
      <c r="C71" s="6" t="s">
        <v>10</v>
      </c>
      <c r="D71" s="40"/>
      <c r="E71" s="41"/>
      <c r="F71" s="49"/>
      <c r="G71" s="25" t="str">
        <f t="shared" ref="G71" si="96">IF(B70="","",IF(AND(D71="",D70=""),"",IF(D71="","dnf",IF(F71="",MAX(D71:E71),LARGE(D71:F71,2)))))</f>
        <v/>
      </c>
      <c r="H71" s="52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9"/>
      <c r="T71" s="55"/>
      <c r="U71" s="27" t="str">
        <f t="shared" si="2"/>
        <v/>
      </c>
      <c r="V71" s="85"/>
    </row>
    <row r="72" spans="1:22" ht="21" customHeight="1" thickBot="1" x14ac:dyDescent="0.3">
      <c r="A72" s="86">
        <f t="shared" ref="A72" si="97">A70+1</f>
        <v>35</v>
      </c>
      <c r="B72" s="87" t="str">
        <f>IF(startovka!B72="","",startovka!B72)</f>
        <v/>
      </c>
      <c r="C72" s="2" t="s">
        <v>6</v>
      </c>
      <c r="D72" s="36"/>
      <c r="E72" s="37"/>
      <c r="F72" s="48"/>
      <c r="G72" s="24" t="str">
        <f t="shared" ref="G72" si="98">IF(B72="","",IF(AND(D72="",D73=""),"",IF(D72="","dnf",IF(F72="",MAX(D72:E72),LARGE(D72:F72,2)))))</f>
        <v/>
      </c>
      <c r="H72" s="50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48"/>
      <c r="T72" s="54"/>
      <c r="U72" s="26" t="str">
        <f t="shared" ref="U72:U83" si="99">IF(G72="","",IF(G72="dnf","dnf",IF(T72="",SUM(G72:S72),"N")))</f>
        <v/>
      </c>
      <c r="V72" s="84" t="str">
        <f>IF(B72="","",IF(AND(G72="",G73=""),"",výpočty!Y72))</f>
        <v/>
      </c>
    </row>
    <row r="73" spans="1:22" ht="21" customHeight="1" thickBot="1" x14ac:dyDescent="0.3">
      <c r="A73" s="86"/>
      <c r="B73" s="87"/>
      <c r="C73" s="6" t="s">
        <v>10</v>
      </c>
      <c r="D73" s="40"/>
      <c r="E73" s="41"/>
      <c r="F73" s="49"/>
      <c r="G73" s="25" t="str">
        <f t="shared" ref="G73" si="100">IF(B72="","",IF(AND(D73="",D72=""),"",IF(D73="","dnf",IF(F73="",MAX(D73:E73),LARGE(D73:F73,2)))))</f>
        <v/>
      </c>
      <c r="H73" s="52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9"/>
      <c r="T73" s="55"/>
      <c r="U73" s="27" t="str">
        <f t="shared" si="99"/>
        <v/>
      </c>
      <c r="V73" s="85"/>
    </row>
    <row r="74" spans="1:22" ht="21" customHeight="1" thickBot="1" x14ac:dyDescent="0.3">
      <c r="A74" s="86">
        <f t="shared" ref="A74" si="101">A72+1</f>
        <v>36</v>
      </c>
      <c r="B74" s="87" t="str">
        <f>IF(startovka!B74="","",startovka!B74)</f>
        <v/>
      </c>
      <c r="C74" s="2" t="s">
        <v>6</v>
      </c>
      <c r="D74" s="36"/>
      <c r="E74" s="37"/>
      <c r="F74" s="48"/>
      <c r="G74" s="24" t="str">
        <f t="shared" ref="G74" si="102">IF(B74="","",IF(AND(D74="",D75=""),"",IF(D74="","dnf",IF(F74="",MAX(D74:E74),LARGE(D74:F74,2)))))</f>
        <v/>
      </c>
      <c r="H74" s="50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48"/>
      <c r="T74" s="54"/>
      <c r="U74" s="26" t="str">
        <f t="shared" si="99"/>
        <v/>
      </c>
      <c r="V74" s="84" t="str">
        <f>IF(B74="","",IF(AND(G74="",G75=""),"",výpočty!Y74))</f>
        <v/>
      </c>
    </row>
    <row r="75" spans="1:22" ht="21" customHeight="1" thickBot="1" x14ac:dyDescent="0.3">
      <c r="A75" s="86"/>
      <c r="B75" s="87"/>
      <c r="C75" s="6" t="s">
        <v>10</v>
      </c>
      <c r="D75" s="40"/>
      <c r="E75" s="41"/>
      <c r="F75" s="49"/>
      <c r="G75" s="25" t="str">
        <f t="shared" ref="G75" si="103">IF(B74="","",IF(AND(D75="",D74=""),"",IF(D75="","dnf",IF(F75="",MAX(D75:E75),LARGE(D75:F75,2)))))</f>
        <v/>
      </c>
      <c r="H75" s="52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9"/>
      <c r="T75" s="55"/>
      <c r="U75" s="27" t="str">
        <f t="shared" si="99"/>
        <v/>
      </c>
      <c r="V75" s="85"/>
    </row>
    <row r="76" spans="1:22" ht="21" customHeight="1" thickBot="1" x14ac:dyDescent="0.3">
      <c r="A76" s="86">
        <f t="shared" ref="A76" si="104">A74+1</f>
        <v>37</v>
      </c>
      <c r="B76" s="87" t="str">
        <f>IF(startovka!B76="","",startovka!B76)</f>
        <v/>
      </c>
      <c r="C76" s="2" t="s">
        <v>6</v>
      </c>
      <c r="D76" s="36"/>
      <c r="E76" s="37"/>
      <c r="F76" s="48"/>
      <c r="G76" s="24" t="str">
        <f t="shared" ref="G76" si="105">IF(B76="","",IF(AND(D76="",D77=""),"",IF(D76="","dnf",IF(F76="",MAX(D76:E76),LARGE(D76:F76,2)))))</f>
        <v/>
      </c>
      <c r="H76" s="50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48"/>
      <c r="T76" s="54"/>
      <c r="U76" s="26" t="str">
        <f t="shared" si="99"/>
        <v/>
      </c>
      <c r="V76" s="84" t="str">
        <f>IF(B76="","",IF(AND(G76="",G77=""),"",výpočty!Y76))</f>
        <v/>
      </c>
    </row>
    <row r="77" spans="1:22" ht="21" customHeight="1" thickBot="1" x14ac:dyDescent="0.3">
      <c r="A77" s="86"/>
      <c r="B77" s="87"/>
      <c r="C77" s="6" t="s">
        <v>10</v>
      </c>
      <c r="D77" s="40"/>
      <c r="E77" s="41"/>
      <c r="F77" s="49"/>
      <c r="G77" s="25" t="str">
        <f t="shared" ref="G77" si="106">IF(B76="","",IF(AND(D77="",D76=""),"",IF(D77="","dnf",IF(F77="",MAX(D77:E77),LARGE(D77:F77,2)))))</f>
        <v/>
      </c>
      <c r="H77" s="52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9"/>
      <c r="T77" s="55"/>
      <c r="U77" s="27" t="str">
        <f t="shared" si="99"/>
        <v/>
      </c>
      <c r="V77" s="85"/>
    </row>
    <row r="78" spans="1:22" ht="21" customHeight="1" thickBot="1" x14ac:dyDescent="0.3">
      <c r="A78" s="86">
        <f t="shared" ref="A78" si="107">A76+1</f>
        <v>38</v>
      </c>
      <c r="B78" s="87" t="str">
        <f>IF(startovka!B78="","",startovka!B78)</f>
        <v/>
      </c>
      <c r="C78" s="2" t="s">
        <v>6</v>
      </c>
      <c r="D78" s="36"/>
      <c r="E78" s="37"/>
      <c r="F78" s="48"/>
      <c r="G78" s="24" t="str">
        <f t="shared" ref="G78" si="108">IF(B78="","",IF(AND(D78="",D79=""),"",IF(D78="","dnf",IF(F78="",MAX(D78:E78),LARGE(D78:F78,2)))))</f>
        <v/>
      </c>
      <c r="H78" s="50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48"/>
      <c r="T78" s="54"/>
      <c r="U78" s="26" t="str">
        <f t="shared" si="99"/>
        <v/>
      </c>
      <c r="V78" s="84" t="str">
        <f>IF(B78="","",IF(AND(G78="",G79=""),"",výpočty!Y78))</f>
        <v/>
      </c>
    </row>
    <row r="79" spans="1:22" ht="21" customHeight="1" thickBot="1" x14ac:dyDescent="0.3">
      <c r="A79" s="86"/>
      <c r="B79" s="87"/>
      <c r="C79" s="6" t="s">
        <v>10</v>
      </c>
      <c r="D79" s="40"/>
      <c r="E79" s="41"/>
      <c r="F79" s="49"/>
      <c r="G79" s="25" t="str">
        <f t="shared" ref="G79" si="109">IF(B78="","",IF(AND(D79="",D78=""),"",IF(D79="","dnf",IF(F79="",MAX(D79:E79),LARGE(D79:F79,2)))))</f>
        <v/>
      </c>
      <c r="H79" s="52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9"/>
      <c r="T79" s="55"/>
      <c r="U79" s="27" t="str">
        <f t="shared" si="99"/>
        <v/>
      </c>
      <c r="V79" s="85"/>
    </row>
    <row r="80" spans="1:22" ht="21" customHeight="1" thickBot="1" x14ac:dyDescent="0.3">
      <c r="A80" s="86">
        <f t="shared" ref="A80" si="110">A78+1</f>
        <v>39</v>
      </c>
      <c r="B80" s="87" t="str">
        <f>IF(startovka!B80="","",startovka!B80)</f>
        <v/>
      </c>
      <c r="C80" s="2" t="s">
        <v>6</v>
      </c>
      <c r="D80" s="36"/>
      <c r="E80" s="37"/>
      <c r="F80" s="48"/>
      <c r="G80" s="24" t="str">
        <f t="shared" ref="G80" si="111">IF(B80="","",IF(AND(D80="",D81=""),"",IF(D80="","dnf",IF(F80="",MAX(D80:E80),LARGE(D80:F80,2)))))</f>
        <v/>
      </c>
      <c r="H80" s="50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48"/>
      <c r="T80" s="54"/>
      <c r="U80" s="26" t="str">
        <f t="shared" si="99"/>
        <v/>
      </c>
      <c r="V80" s="84" t="str">
        <f>IF(B80="","",IF(AND(G80="",G81=""),"",výpočty!Y80))</f>
        <v/>
      </c>
    </row>
    <row r="81" spans="1:22" ht="21" customHeight="1" thickBot="1" x14ac:dyDescent="0.3">
      <c r="A81" s="86"/>
      <c r="B81" s="87"/>
      <c r="C81" s="6" t="s">
        <v>10</v>
      </c>
      <c r="D81" s="40"/>
      <c r="E81" s="41"/>
      <c r="F81" s="49"/>
      <c r="G81" s="25" t="str">
        <f t="shared" ref="G81" si="112">IF(B80="","",IF(AND(D81="",D80=""),"",IF(D81="","dnf",IF(F81="",MAX(D81:E81),LARGE(D81:F81,2)))))</f>
        <v/>
      </c>
      <c r="H81" s="52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9"/>
      <c r="T81" s="55"/>
      <c r="U81" s="27" t="str">
        <f t="shared" si="99"/>
        <v/>
      </c>
      <c r="V81" s="85"/>
    </row>
    <row r="82" spans="1:22" ht="21" customHeight="1" thickBot="1" x14ac:dyDescent="0.3">
      <c r="A82" s="86">
        <f t="shared" ref="A82" si="113">A80+1</f>
        <v>40</v>
      </c>
      <c r="B82" s="87" t="str">
        <f>IF(startovka!B82="","",startovka!B82)</f>
        <v/>
      </c>
      <c r="C82" s="2" t="s">
        <v>6</v>
      </c>
      <c r="D82" s="36"/>
      <c r="E82" s="37"/>
      <c r="F82" s="48"/>
      <c r="G82" s="24" t="str">
        <f t="shared" ref="G82" si="114">IF(B82="","",IF(AND(D82="",D83=""),"",IF(D82="","dnf",IF(F82="",MAX(D82:E82),LARGE(D82:F82,2)))))</f>
        <v/>
      </c>
      <c r="H82" s="50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48"/>
      <c r="T82" s="54"/>
      <c r="U82" s="26" t="str">
        <f t="shared" si="99"/>
        <v/>
      </c>
      <c r="V82" s="84" t="str">
        <f>IF(B82="","",IF(AND(G82="",G83=""),"",výpočty!Y82))</f>
        <v/>
      </c>
    </row>
    <row r="83" spans="1:22" ht="21" customHeight="1" thickBot="1" x14ac:dyDescent="0.3">
      <c r="A83" s="86"/>
      <c r="B83" s="87"/>
      <c r="C83" s="6" t="s">
        <v>10</v>
      </c>
      <c r="D83" s="40"/>
      <c r="E83" s="41"/>
      <c r="F83" s="49"/>
      <c r="G83" s="25" t="str">
        <f t="shared" ref="G83" si="115">IF(B82="","",IF(AND(D83="",D82=""),"",IF(D83="","dnf",IF(F83="",MAX(D83:E83),LARGE(D83:F83,2)))))</f>
        <v/>
      </c>
      <c r="H83" s="52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9"/>
      <c r="T83" s="55"/>
      <c r="U83" s="27" t="str">
        <f t="shared" si="99"/>
        <v/>
      </c>
      <c r="V83" s="85"/>
    </row>
  </sheetData>
  <sheetProtection sheet="1" objects="1" scenarios="1"/>
  <mergeCells count="144">
    <mergeCell ref="F2:F3"/>
    <mergeCell ref="G2:G3"/>
    <mergeCell ref="N2:N3"/>
    <mergeCell ref="O2:O3"/>
    <mergeCell ref="P2:P3"/>
    <mergeCell ref="Q2:Q3"/>
    <mergeCell ref="R2:R3"/>
    <mergeCell ref="M2:M3"/>
    <mergeCell ref="L2:L3"/>
    <mergeCell ref="K2:K3"/>
    <mergeCell ref="T1:T3"/>
    <mergeCell ref="U1:V1"/>
    <mergeCell ref="U2:U3"/>
    <mergeCell ref="A8:A9"/>
    <mergeCell ref="B8:B9"/>
    <mergeCell ref="A10:A11"/>
    <mergeCell ref="B10:B11"/>
    <mergeCell ref="V2:V3"/>
    <mergeCell ref="A4:A5"/>
    <mergeCell ref="B4:B5"/>
    <mergeCell ref="V4:V5"/>
    <mergeCell ref="A6:A7"/>
    <mergeCell ref="B6:B7"/>
    <mergeCell ref="V6:V7"/>
    <mergeCell ref="J2:J3"/>
    <mergeCell ref="I2:I3"/>
    <mergeCell ref="H2:H3"/>
    <mergeCell ref="A2:C2"/>
    <mergeCell ref="S2:S3"/>
    <mergeCell ref="A1:C1"/>
    <mergeCell ref="D1:G1"/>
    <mergeCell ref="H1:S1"/>
    <mergeCell ref="D2:D3"/>
    <mergeCell ref="E2:E3"/>
    <mergeCell ref="A18:A19"/>
    <mergeCell ref="B18:B19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30:A31"/>
    <mergeCell ref="B30:B31"/>
    <mergeCell ref="A32:A33"/>
    <mergeCell ref="B32:B33"/>
    <mergeCell ref="A34:A35"/>
    <mergeCell ref="B34:B35"/>
    <mergeCell ref="A24:A25"/>
    <mergeCell ref="B24:B25"/>
    <mergeCell ref="A26:A27"/>
    <mergeCell ref="B26:B27"/>
    <mergeCell ref="A28:A29"/>
    <mergeCell ref="B28:B29"/>
    <mergeCell ref="A42:A43"/>
    <mergeCell ref="B42:B43"/>
    <mergeCell ref="A44:A45"/>
    <mergeCell ref="B44:B45"/>
    <mergeCell ref="A46:A47"/>
    <mergeCell ref="B46:B47"/>
    <mergeCell ref="A36:A37"/>
    <mergeCell ref="B36:B37"/>
    <mergeCell ref="A38:A39"/>
    <mergeCell ref="B38:B39"/>
    <mergeCell ref="A40:A41"/>
    <mergeCell ref="B40:B41"/>
    <mergeCell ref="A54:A55"/>
    <mergeCell ref="B54:B55"/>
    <mergeCell ref="A56:A57"/>
    <mergeCell ref="B56:B57"/>
    <mergeCell ref="A58:A59"/>
    <mergeCell ref="B58:B59"/>
    <mergeCell ref="A48:A49"/>
    <mergeCell ref="B48:B49"/>
    <mergeCell ref="A50:A51"/>
    <mergeCell ref="B50:B51"/>
    <mergeCell ref="A52:A53"/>
    <mergeCell ref="B52:B53"/>
    <mergeCell ref="A78:A79"/>
    <mergeCell ref="B78:B79"/>
    <mergeCell ref="A80:A81"/>
    <mergeCell ref="B80:B81"/>
    <mergeCell ref="A82:A83"/>
    <mergeCell ref="B82:B83"/>
    <mergeCell ref="A72:A73"/>
    <mergeCell ref="B72:B73"/>
    <mergeCell ref="A74:A75"/>
    <mergeCell ref="B74:B75"/>
    <mergeCell ref="A76:A77"/>
    <mergeCell ref="B76:B77"/>
    <mergeCell ref="A66:A67"/>
    <mergeCell ref="B66:B67"/>
    <mergeCell ref="A68:A69"/>
    <mergeCell ref="B68:B69"/>
    <mergeCell ref="A70:A71"/>
    <mergeCell ref="B70:B71"/>
    <mergeCell ref="A60:A61"/>
    <mergeCell ref="B60:B61"/>
    <mergeCell ref="A62:A63"/>
    <mergeCell ref="B62:B63"/>
    <mergeCell ref="A64:A65"/>
    <mergeCell ref="B64:B65"/>
    <mergeCell ref="V20:V21"/>
    <mergeCell ref="V22:V23"/>
    <mergeCell ref="V24:V25"/>
    <mergeCell ref="V26:V27"/>
    <mergeCell ref="V28:V29"/>
    <mergeCell ref="V30:V31"/>
    <mergeCell ref="V8:V9"/>
    <mergeCell ref="V10:V11"/>
    <mergeCell ref="V12:V13"/>
    <mergeCell ref="V14:V15"/>
    <mergeCell ref="V16:V17"/>
    <mergeCell ref="V18:V19"/>
    <mergeCell ref="V44:V45"/>
    <mergeCell ref="V46:V47"/>
    <mergeCell ref="V48:V49"/>
    <mergeCell ref="V50:V51"/>
    <mergeCell ref="V52:V53"/>
    <mergeCell ref="V54:V55"/>
    <mergeCell ref="V32:V33"/>
    <mergeCell ref="V34:V35"/>
    <mergeCell ref="V36:V37"/>
    <mergeCell ref="V38:V39"/>
    <mergeCell ref="V40:V41"/>
    <mergeCell ref="V42:V43"/>
    <mergeCell ref="V80:V81"/>
    <mergeCell ref="V82:V83"/>
    <mergeCell ref="V68:V69"/>
    <mergeCell ref="V70:V71"/>
    <mergeCell ref="V72:V73"/>
    <mergeCell ref="V74:V75"/>
    <mergeCell ref="V76:V77"/>
    <mergeCell ref="V78:V79"/>
    <mergeCell ref="V56:V57"/>
    <mergeCell ref="V58:V59"/>
    <mergeCell ref="V60:V61"/>
    <mergeCell ref="V62:V63"/>
    <mergeCell ref="V64:V65"/>
    <mergeCell ref="V66:V67"/>
  </mergeCells>
  <pageMargins left="0.43307086614173229" right="0.6692913385826772" top="0.78740157480314965" bottom="0.78740157480314965" header="0.31496062992125984" footer="0.31496062992125984"/>
  <pageSetup paperSize="9" scale="88" orientation="landscape" horizontalDpi="4294967294" verticalDpi="4294967294" r:id="rId1"/>
  <headerFooter>
    <oddHeader>&amp;C&amp;F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3"/>
  <sheetViews>
    <sheetView topLeftCell="F1" workbookViewId="0">
      <selection activeCell="Q1" sqref="Q1"/>
    </sheetView>
  </sheetViews>
  <sheetFormatPr defaultRowHeight="15" x14ac:dyDescent="0.25"/>
  <cols>
    <col min="10" max="10" width="11.5703125" style="35" customWidth="1"/>
  </cols>
  <sheetData>
    <row r="1" spans="1:26" ht="21" thickBot="1" x14ac:dyDescent="0.3">
      <c r="C1" s="62" t="s">
        <v>2</v>
      </c>
      <c r="D1" s="62"/>
      <c r="E1" s="63" t="s">
        <v>3</v>
      </c>
      <c r="F1" s="63"/>
      <c r="G1" s="63"/>
      <c r="H1" s="64" t="s">
        <v>4</v>
      </c>
      <c r="I1" s="65" t="s">
        <v>5</v>
      </c>
      <c r="J1" s="34"/>
      <c r="K1" s="33"/>
      <c r="M1" t="s">
        <v>47</v>
      </c>
      <c r="T1" t="s">
        <v>48</v>
      </c>
    </row>
    <row r="2" spans="1:26" ht="15.75" thickBot="1" x14ac:dyDescent="0.3">
      <c r="C2" s="1" t="s">
        <v>6</v>
      </c>
      <c r="D2" s="66" t="s">
        <v>7</v>
      </c>
      <c r="E2" s="2" t="s">
        <v>6</v>
      </c>
      <c r="F2" s="3" t="s">
        <v>8</v>
      </c>
      <c r="G2" s="66" t="s">
        <v>7</v>
      </c>
      <c r="H2" s="64"/>
      <c r="I2" s="65"/>
      <c r="J2" s="34"/>
      <c r="K2" s="33"/>
    </row>
    <row r="3" spans="1:26" ht="15.75" thickBot="1" x14ac:dyDescent="0.3">
      <c r="C3" s="5" t="s">
        <v>10</v>
      </c>
      <c r="D3" s="66"/>
      <c r="E3" s="6" t="s">
        <v>10</v>
      </c>
      <c r="F3" s="7" t="s">
        <v>8</v>
      </c>
      <c r="G3" s="66"/>
      <c r="H3" s="117"/>
      <c r="I3" s="118"/>
      <c r="J3" s="34"/>
      <c r="K3" s="33"/>
      <c r="Z3" t="s">
        <v>49</v>
      </c>
    </row>
    <row r="4" spans="1:26" ht="15.75" customHeight="1" x14ac:dyDescent="0.25">
      <c r="A4" s="116">
        <f>IF(startovka!B4="","",startovka!A4)</f>
        <v>1</v>
      </c>
      <c r="B4" s="116" t="str">
        <f>IF(startovka!B4="","",startovka!B4)</f>
        <v>Výškovice</v>
      </c>
      <c r="C4">
        <f>IF(B4="","",IF(ISNUMBER(MATCH(B4,N$4:N$83,0)),INDEX(O$4:R$83,MATCH(B4,N$4:N$83,0),1),"dnf"))</f>
        <v>21.77</v>
      </c>
      <c r="D4" s="115">
        <f>IF(B4="","",IF(ISNUMBER(MATCH(B4,N$4:N$83,0)),INDEX(O$4:R$83,MATCH(B4,N$4:N$83,0),4),MAX(R4:R83)))</f>
        <v>4</v>
      </c>
      <c r="E4">
        <f>IF(B4="","",IF(ISNUMBER(MATCH(B4,U$4:U$83,0)),INDEX(V$4:Z$83,MATCH(B4,U$4:U$83,0),1),"dnf"))</f>
        <v>67.010000000000005</v>
      </c>
      <c r="F4">
        <f>IF(B4="","",IF(ISNUMBER(MATCH(B4,U$4:U$83,0)),INDEX(V$4:Z$83,MATCH(B4,U$4:U$83,0),5),""))</f>
        <v>0</v>
      </c>
      <c r="G4" s="115">
        <f>IF(B4="","",IF(ISNUMBER(MATCH(B4,U$4:U$83,0)),INDEX(V$4:Z$83,MATCH(B4,U$4:U$83,0),4),MAX(Y4:Y83)))</f>
        <v>7</v>
      </c>
      <c r="H4" s="114">
        <f>IF(B4="","",G4+D4*1.000001)</f>
        <v>11.000004000000001</v>
      </c>
      <c r="I4" s="112">
        <f>IF(B4="","",RANK(H4,H$4:H$83,1))</f>
        <v>6</v>
      </c>
      <c r="J4" s="113">
        <f>IF(B4="","",H4+A4/1000000000)</f>
        <v>11.000004001000001</v>
      </c>
      <c r="K4" s="112">
        <f>IF(B4="","",RANK(J4,J$4:J$83,1))</f>
        <v>6</v>
      </c>
      <c r="M4" s="116">
        <f>IF(PÚ!B4="","",PÚ!A4)</f>
        <v>1</v>
      </c>
      <c r="N4" s="116" t="str">
        <f>IF(PÚ!B4="","",PÚ!B4)</f>
        <v>Výškovice</v>
      </c>
      <c r="O4">
        <f>IF(N4="","",PÚ!H4)</f>
        <v>21.77</v>
      </c>
      <c r="P4">
        <f>IF(O4="",1000000,IF(O4="dnf",100000,IF(O4="n",10000,O4)))</f>
        <v>21.77</v>
      </c>
      <c r="Q4" s="116">
        <f>MIN(P4:P5)+MAX(P4:P5)/10000000000</f>
        <v>21.770009999999999</v>
      </c>
      <c r="R4" s="112">
        <f>RANK(Q4,Q$4:Q$83,1)</f>
        <v>4</v>
      </c>
      <c r="T4" s="116">
        <f>IF('dvojice '!B4="","",'dvojice '!A4)</f>
        <v>1</v>
      </c>
      <c r="U4" s="116" t="str">
        <f>IF('dvojice '!B4="","",'dvojice '!B4)</f>
        <v>Výškovice</v>
      </c>
      <c r="V4">
        <f>IF(U4="","",'dvojice '!U4)</f>
        <v>67.010000000000005</v>
      </c>
      <c r="W4">
        <f>IF(V4="",1000000,IF(V4="dnf",100000,IF(V4="n",10000,V4)))</f>
        <v>67.010000000000005</v>
      </c>
      <c r="X4" s="116">
        <f>IF(U4="",1000000,MIN(W4:W5)+MAX(W4:W5)/10000000000+INDEX(Z4:Z5,MATCH(MIN(W4:W5),W4:W5,0),1)/1000000000000000)</f>
        <v>67.010000007222004</v>
      </c>
      <c r="Y4" s="112">
        <f>RANK(X4,X$4:X$83,1)</f>
        <v>7</v>
      </c>
      <c r="Z4">
        <f>IF(U4="","",IF(V4="dnf","",IF(V4="n","",SUM('dvojice '!H4:S4))))</f>
        <v>0</v>
      </c>
    </row>
    <row r="5" spans="1:26" ht="15.75" customHeight="1" thickBot="1" x14ac:dyDescent="0.3">
      <c r="A5" s="116"/>
      <c r="B5" s="116"/>
      <c r="C5" t="str">
        <f>IF(B4="","",IF(ISNUMBER(MATCH(B4,N$4:N$83,0)),INDEX(O$4:R$83,MATCH(B4,N$4:N$83,0)+1,1),"dnf"))</f>
        <v>dnf</v>
      </c>
      <c r="D5" s="116"/>
      <c r="E5">
        <f>IF(B4="","",IF(ISNUMBER(MATCH(B4,U$4:U$83,0)),INDEX(V$4:Z$83,MATCH(B4,U$4:U$83,0)+1,1),"dnf"))</f>
        <v>72.22</v>
      </c>
      <c r="F5">
        <f>IF(B4="","",IF(ISNUMBER(MATCH(B4,U$4:U$83,0)),INDEX(V$4:Z$83,MATCH(B4,U$4:U$83,0)+1,5),""))</f>
        <v>0</v>
      </c>
      <c r="G5" s="112"/>
      <c r="H5" s="114"/>
      <c r="I5" s="112"/>
      <c r="J5" s="113"/>
      <c r="K5" s="112"/>
      <c r="M5" s="116"/>
      <c r="N5" s="116"/>
      <c r="O5" t="str">
        <f>IF(N4="","",PÚ!H5)</f>
        <v>dnf</v>
      </c>
      <c r="P5">
        <f t="shared" ref="P5:P68" si="0">IF(O5="",1000000,IF(O5="dnf",100000,IF(O5="n",10000,O5)))</f>
        <v>100000</v>
      </c>
      <c r="Q5" s="116"/>
      <c r="R5" s="112"/>
      <c r="T5" s="116"/>
      <c r="U5" s="116"/>
      <c r="V5">
        <f>IF(U4="","",'dvojice '!U5)</f>
        <v>72.22</v>
      </c>
      <c r="W5">
        <f t="shared" ref="W5:W68" si="1">IF(V5="",1000000,IF(V5="dnf",100000,IF(V5="n",10000,V5)))</f>
        <v>72.22</v>
      </c>
      <c r="X5" s="116"/>
      <c r="Y5" s="112"/>
      <c r="Z5">
        <f>IF(U4="","",IF(V5="dnf","",IF(V5="n","",SUM('dvojice '!H5:S5))))</f>
        <v>0</v>
      </c>
    </row>
    <row r="6" spans="1:26" ht="15.75" customHeight="1" x14ac:dyDescent="0.25">
      <c r="A6" s="116">
        <f>IF(startovka!B6="","",startovka!A6)</f>
        <v>2</v>
      </c>
      <c r="B6" s="116" t="str">
        <f>IF(startovka!B6="","",startovka!B6)</f>
        <v>Tísek</v>
      </c>
      <c r="C6">
        <f t="shared" ref="C6" si="2">IF(B6="","",IF(ISNUMBER(MATCH(B6,N$4:N$83,0)),INDEX(O$4:R$83,MATCH(B6,N$4:N$83,0),1),"dnf"))</f>
        <v>21.33</v>
      </c>
      <c r="D6" s="115">
        <f t="shared" ref="D6" si="3">IF(B6="","",IF(ISNUMBER(MATCH(B6,N$4:N$83,0)),INDEX(O$4:R$83,MATCH(B6,N$4:N$83,0),4),MAX(R6:R85)))</f>
        <v>3</v>
      </c>
      <c r="E6">
        <f t="shared" ref="E6" si="4">IF(B6="","",IF(ISNUMBER(MATCH(B6,U$4:U$83,0)),INDEX(V$4:Z$83,MATCH(B6,U$4:U$83,0),1),"dnf"))</f>
        <v>55.03</v>
      </c>
      <c r="F6">
        <f t="shared" ref="F6" si="5">IF(B6="","",IF(ISNUMBER(MATCH(B6,U$4:U$83,0)),INDEX(V$4:Z$83,MATCH(B6,U$4:U$83,0),5),""))</f>
        <v>0</v>
      </c>
      <c r="G6" s="115">
        <f t="shared" ref="G6" si="6">IF(B6="","",IF(ISNUMBER(MATCH(B6,U$4:U$83,0)),INDEX(V$4:Z$83,MATCH(B6,U$4:U$83,0),4),MAX(Y6:Y85)))</f>
        <v>4</v>
      </c>
      <c r="H6" s="114">
        <f t="shared" ref="H6" si="7">IF(B6="","",G6+D6*1.000001)</f>
        <v>7.0000029999999995</v>
      </c>
      <c r="I6" s="112">
        <f t="shared" ref="I6" si="8">IF(B6="","",RANK(H6,H$4:H$83,1))</f>
        <v>3</v>
      </c>
      <c r="J6" s="113">
        <f t="shared" ref="J6" si="9">IF(B6="","",H6+A6/1000000000)</f>
        <v>7.0000030019999997</v>
      </c>
      <c r="K6" s="112">
        <f t="shared" ref="K6" si="10">IF(B6="","",RANK(J6,J$4:J$83,1))</f>
        <v>3</v>
      </c>
      <c r="M6" s="116">
        <f>IF(PÚ!B6="","",PÚ!A6)</f>
        <v>2</v>
      </c>
      <c r="N6" s="116" t="str">
        <f>IF(PÚ!B6="","",PÚ!B6)</f>
        <v>Tísek</v>
      </c>
      <c r="O6">
        <f>IF(N6="","",PÚ!H6)</f>
        <v>21.33</v>
      </c>
      <c r="P6">
        <f t="shared" si="0"/>
        <v>21.33</v>
      </c>
      <c r="Q6" s="116">
        <f>MIN(P6:P7)+MAX(P6:P7)/10000000000</f>
        <v>21.330009999999998</v>
      </c>
      <c r="R6" s="112">
        <f t="shared" ref="R6" si="11">RANK(Q6,Q$4:Q$83,1)</f>
        <v>3</v>
      </c>
      <c r="T6" s="116">
        <f>IF('dvojice '!B6="","",'dvojice '!A6)</f>
        <v>2</v>
      </c>
      <c r="U6" s="116" t="str">
        <f>IF('dvojice '!B6="","",'dvojice '!B6)</f>
        <v>Tísek</v>
      </c>
      <c r="V6">
        <f>IF(U6="","",'dvojice '!U6)</f>
        <v>55.03</v>
      </c>
      <c r="W6">
        <f t="shared" si="1"/>
        <v>55.03</v>
      </c>
      <c r="X6" s="116">
        <f t="shared" ref="X6" si="12">IF(U6="",1000000,MIN(W6:W7)+MAX(W6:W7)/10000000000+INDEX(Z6:Z7,MATCH(MIN(W6:W7),W6:W7,0),1)/1000000000000000)</f>
        <v>55.030010000000004</v>
      </c>
      <c r="Y6" s="112">
        <f t="shared" ref="Y6" si="13">RANK(X6,X$4:X$83,1)</f>
        <v>4</v>
      </c>
      <c r="Z6">
        <f>IF(U6="","",IF(V6="dnf","",IF(V6="n","",SUM('dvojice '!H6:S6))))</f>
        <v>0</v>
      </c>
    </row>
    <row r="7" spans="1:26" ht="15.75" customHeight="1" thickBot="1" x14ac:dyDescent="0.3">
      <c r="A7" s="116"/>
      <c r="B7" s="116"/>
      <c r="C7" t="str">
        <f t="shared" ref="C7" si="14">IF(B6="","",IF(ISNUMBER(MATCH(B6,N$4:N$83,0)),INDEX(O$4:R$83,MATCH(B6,N$4:N$83,0)+1,1),"dnf"))</f>
        <v>dnf</v>
      </c>
      <c r="D7" s="116"/>
      <c r="E7" t="str">
        <f t="shared" ref="E7" si="15">IF(B6="","",IF(ISNUMBER(MATCH(B6,U$4:U$83,0)),INDEX(V$4:Z$83,MATCH(B6,U$4:U$83,0)+1,1),"dnf"))</f>
        <v>dnf</v>
      </c>
      <c r="F7" t="str">
        <f t="shared" ref="F7" si="16">IF(B6="","",IF(ISNUMBER(MATCH(B6,U$4:U$83,0)),INDEX(V$4:Z$83,MATCH(B6,U$4:U$83,0)+1,5),""))</f>
        <v/>
      </c>
      <c r="G7" s="112"/>
      <c r="H7" s="114"/>
      <c r="I7" s="112"/>
      <c r="J7" s="113"/>
      <c r="K7" s="112"/>
      <c r="M7" s="116"/>
      <c r="N7" s="116"/>
      <c r="O7" t="str">
        <f>IF(N6="","",PÚ!H7)</f>
        <v>dnf</v>
      </c>
      <c r="P7">
        <f t="shared" si="0"/>
        <v>100000</v>
      </c>
      <c r="Q7" s="116"/>
      <c r="R7" s="112"/>
      <c r="T7" s="116"/>
      <c r="U7" s="116"/>
      <c r="V7" t="str">
        <f>IF(U6="","",'dvojice '!U7)</f>
        <v>dnf</v>
      </c>
      <c r="W7">
        <f t="shared" si="1"/>
        <v>100000</v>
      </c>
      <c r="X7" s="116"/>
      <c r="Y7" s="112"/>
      <c r="Z7" t="str">
        <f>IF(U6="","",IF(V7="dnf","",IF(V7="n","",SUM('dvojice '!H7:S7))))</f>
        <v/>
      </c>
    </row>
    <row r="8" spans="1:26" ht="15.75" customHeight="1" x14ac:dyDescent="0.25">
      <c r="A8" s="116">
        <f>IF(startovka!B8="","",startovka!A8)</f>
        <v>3</v>
      </c>
      <c r="B8" s="116" t="str">
        <f>IF(startovka!B8="","",startovka!B8)</f>
        <v>Hájov</v>
      </c>
      <c r="C8">
        <f t="shared" ref="C8" si="17">IF(B8="","",IF(ISNUMBER(MATCH(B8,N$4:N$83,0)),INDEX(O$4:R$83,MATCH(B8,N$4:N$83,0),1),"dnf"))</f>
        <v>28.61</v>
      </c>
      <c r="D8" s="115">
        <f t="shared" ref="D8" si="18">IF(B8="","",IF(ISNUMBER(MATCH(B8,N$4:N$83,0)),INDEX(O$4:R$83,MATCH(B8,N$4:N$83,0),4),MAX(R8:R87)))</f>
        <v>7</v>
      </c>
      <c r="E8">
        <f t="shared" ref="E8" si="19">IF(B8="","",IF(ISNUMBER(MATCH(B8,U$4:U$83,0)),INDEX(V$4:Z$83,MATCH(B8,U$4:U$83,0),1),"dnf"))</f>
        <v>58.1</v>
      </c>
      <c r="F8">
        <f t="shared" ref="F8" si="20">IF(B8="","",IF(ISNUMBER(MATCH(B8,U$4:U$83,0)),INDEX(V$4:Z$83,MATCH(B8,U$4:U$83,0),5),""))</f>
        <v>0</v>
      </c>
      <c r="G8" s="115">
        <f t="shared" ref="G8" si="21">IF(B8="","",IF(ISNUMBER(MATCH(B8,U$4:U$83,0)),INDEX(V$4:Z$83,MATCH(B8,U$4:U$83,0),4),MAX(Y8:Y87)))</f>
        <v>2</v>
      </c>
      <c r="H8" s="114">
        <f t="shared" ref="H8" si="22">IF(B8="","",G8+D8*1.000001)</f>
        <v>9.0000070000000001</v>
      </c>
      <c r="I8" s="112">
        <f t="shared" ref="I8" si="23">IF(B8="","",RANK(H8,H$4:H$83,1))</f>
        <v>5</v>
      </c>
      <c r="J8" s="113">
        <f t="shared" ref="J8" si="24">IF(B8="","",H8+A8/1000000000)</f>
        <v>9.0000070030000003</v>
      </c>
      <c r="K8" s="112">
        <f t="shared" ref="K8" si="25">IF(B8="","",RANK(J8,J$4:J$83,1))</f>
        <v>5</v>
      </c>
      <c r="M8" s="116">
        <f>IF(PÚ!B8="","",PÚ!A8)</f>
        <v>3</v>
      </c>
      <c r="N8" s="116" t="str">
        <f>IF(PÚ!B8="","",PÚ!B8)</f>
        <v>Hájov</v>
      </c>
      <c r="O8">
        <f>IF(N8="","",PÚ!H8)</f>
        <v>28.61</v>
      </c>
      <c r="P8">
        <f t="shared" si="0"/>
        <v>28.61</v>
      </c>
      <c r="Q8" s="116">
        <f>MIN(P8:P9)+MAX(P8:P9)/10000000000</f>
        <v>28.610009999999999</v>
      </c>
      <c r="R8" s="112">
        <f t="shared" ref="R8" si="26">RANK(Q8,Q$4:Q$83,1)</f>
        <v>7</v>
      </c>
      <c r="T8" s="116">
        <f>IF('dvojice '!B8="","",'dvojice '!A8)</f>
        <v>3</v>
      </c>
      <c r="U8" s="116" t="str">
        <f>IF('dvojice '!B8="","",'dvojice '!B8)</f>
        <v>Hájov</v>
      </c>
      <c r="V8">
        <f>IF(U8="","",'dvojice '!U8)</f>
        <v>58.1</v>
      </c>
      <c r="W8">
        <f t="shared" si="1"/>
        <v>58.1</v>
      </c>
      <c r="X8" s="116">
        <f t="shared" ref="X8" si="27">IF(U8="",1000000,MIN(W8:W9)+MAX(W8:W9)/10000000000+INDEX(Z8:Z9,MATCH(MIN(W8:W9),W8:W9,0),1)/1000000000000000)</f>
        <v>54.640000005810002</v>
      </c>
      <c r="Y8" s="112">
        <f t="shared" ref="Y8" si="28">RANK(X8,X$4:X$83,1)</f>
        <v>2</v>
      </c>
      <c r="Z8">
        <f>IF(U8="","",IF(V8="dnf","",IF(V8="n","",SUM('dvojice '!H8:S8))))</f>
        <v>0</v>
      </c>
    </row>
    <row r="9" spans="1:26" ht="15.75" customHeight="1" thickBot="1" x14ac:dyDescent="0.3">
      <c r="A9" s="116"/>
      <c r="B9" s="116"/>
      <c r="C9" t="str">
        <f t="shared" ref="C9" si="29">IF(B8="","",IF(ISNUMBER(MATCH(B8,N$4:N$83,0)),INDEX(O$4:R$83,MATCH(B8,N$4:N$83,0)+1,1),"dnf"))</f>
        <v>dnf</v>
      </c>
      <c r="D9" s="116"/>
      <c r="E9">
        <f t="shared" ref="E9" si="30">IF(B8="","",IF(ISNUMBER(MATCH(B8,U$4:U$83,0)),INDEX(V$4:Z$83,MATCH(B8,U$4:U$83,0)+1,1),"dnf"))</f>
        <v>54.64</v>
      </c>
      <c r="F9">
        <f t="shared" ref="F9" si="31">IF(B8="","",IF(ISNUMBER(MATCH(B8,U$4:U$83,0)),INDEX(V$4:Z$83,MATCH(B8,U$4:U$83,0)+1,5),""))</f>
        <v>0</v>
      </c>
      <c r="G9" s="112"/>
      <c r="H9" s="114"/>
      <c r="I9" s="112"/>
      <c r="J9" s="113"/>
      <c r="K9" s="112"/>
      <c r="M9" s="116"/>
      <c r="N9" s="116"/>
      <c r="O9" t="str">
        <f>IF(N8="","",PÚ!H9)</f>
        <v>dnf</v>
      </c>
      <c r="P9">
        <f t="shared" si="0"/>
        <v>100000</v>
      </c>
      <c r="Q9" s="116"/>
      <c r="R9" s="112"/>
      <c r="T9" s="116"/>
      <c r="U9" s="116"/>
      <c r="V9">
        <f>IF(U8="","",'dvojice '!U9)</f>
        <v>54.64</v>
      </c>
      <c r="W9">
        <f t="shared" si="1"/>
        <v>54.64</v>
      </c>
      <c r="X9" s="116"/>
      <c r="Y9" s="112"/>
      <c r="Z9">
        <f>IF(U8="","",IF(V9="dnf","",IF(V9="n","",SUM('dvojice '!H9:S9))))</f>
        <v>0</v>
      </c>
    </row>
    <row r="10" spans="1:26" ht="15.75" customHeight="1" x14ac:dyDescent="0.25">
      <c r="A10" s="116">
        <f>IF(startovka!B10="","",startovka!A10)</f>
        <v>4</v>
      </c>
      <c r="B10" s="116" t="str">
        <f>IF(startovka!B10="","",startovka!B10)</f>
        <v>Děrné</v>
      </c>
      <c r="C10">
        <f t="shared" ref="C10" si="32">IF(B10="","",IF(ISNUMBER(MATCH(B10,N$4:N$83,0)),INDEX(O$4:R$83,MATCH(B10,N$4:N$83,0),1),"dnf"))</f>
        <v>31.08</v>
      </c>
      <c r="D10" s="115">
        <f t="shared" ref="D10" si="33">IF(B10="","",IF(ISNUMBER(MATCH(B10,N$4:N$83,0)),INDEX(O$4:R$83,MATCH(B10,N$4:N$83,0),4),MAX(R10:R89)))</f>
        <v>8</v>
      </c>
      <c r="E10">
        <f t="shared" ref="E10" si="34">IF(B10="","",IF(ISNUMBER(MATCH(B10,U$4:U$83,0)),INDEX(V$4:Z$83,MATCH(B10,U$4:U$83,0),1),"dnf"))</f>
        <v>91.97</v>
      </c>
      <c r="F10">
        <f t="shared" ref="F10" si="35">IF(B10="","",IF(ISNUMBER(MATCH(B10,U$4:U$83,0)),INDEX(V$4:Z$83,MATCH(B10,U$4:U$83,0),5),""))</f>
        <v>10</v>
      </c>
      <c r="G10" s="115">
        <f t="shared" ref="G10" si="36">IF(B10="","",IF(ISNUMBER(MATCH(B10,U$4:U$83,0)),INDEX(V$4:Z$83,MATCH(B10,U$4:U$83,0),4),MAX(Y10:Y89)))</f>
        <v>8</v>
      </c>
      <c r="H10" s="114">
        <f t="shared" ref="H10" si="37">IF(B10="","",G10+D10*1.000001)</f>
        <v>16.000008000000001</v>
      </c>
      <c r="I10" s="112">
        <f t="shared" ref="I10" si="38">IF(B10="","",RANK(H10,H$4:H$83,1))</f>
        <v>9</v>
      </c>
      <c r="J10" s="113">
        <f t="shared" ref="J10" si="39">IF(B10="","",H10+A10/1000000000)</f>
        <v>16.000008004000001</v>
      </c>
      <c r="K10" s="112">
        <f t="shared" ref="K10" si="40">IF(B10="","",RANK(J10,J$4:J$83,1))</f>
        <v>9</v>
      </c>
      <c r="M10" s="116">
        <f>IF(PÚ!B10="","",PÚ!A10)</f>
        <v>4</v>
      </c>
      <c r="N10" s="116" t="str">
        <f>IF(PÚ!B10="","",PÚ!B10)</f>
        <v>Děrné</v>
      </c>
      <c r="O10">
        <f>IF(N10="","",PÚ!H10)</f>
        <v>31.08</v>
      </c>
      <c r="P10">
        <f t="shared" si="0"/>
        <v>31.08</v>
      </c>
      <c r="Q10" s="116">
        <f t="shared" ref="Q10" si="41">MIN(P10:P11)+MAX(P10:P11)/10000000000</f>
        <v>31.080009999999998</v>
      </c>
      <c r="R10" s="112">
        <f t="shared" ref="R10" si="42">RANK(Q10,Q$4:Q$83,1)</f>
        <v>8</v>
      </c>
      <c r="T10" s="116">
        <f>IF('dvojice '!B10="","",'dvojice '!A10)</f>
        <v>4</v>
      </c>
      <c r="U10" s="116" t="str">
        <f>IF('dvojice '!B10="","",'dvojice '!B10)</f>
        <v>Děrné</v>
      </c>
      <c r="V10">
        <f>IF(U10="","",'dvojice '!U10)</f>
        <v>91.97</v>
      </c>
      <c r="W10">
        <f t="shared" si="1"/>
        <v>91.97</v>
      </c>
      <c r="X10" s="116">
        <f t="shared" ref="X10" si="43">IF(U10="",1000000,MIN(W10:W11)+MAX(W10:W11)/10000000000+INDEX(Z10:Z11,MATCH(MIN(W10:W11),W10:W11,0),1)/1000000000000000)</f>
        <v>91.970010000000016</v>
      </c>
      <c r="Y10" s="112">
        <f t="shared" ref="Y10" si="44">RANK(X10,X$4:X$83,1)</f>
        <v>8</v>
      </c>
      <c r="Z10">
        <f>IF(U10="","",IF(V10="dnf","",IF(V10="n","",SUM('dvojice '!H10:S10))))</f>
        <v>10</v>
      </c>
    </row>
    <row r="11" spans="1:26" ht="15.75" customHeight="1" thickBot="1" x14ac:dyDescent="0.3">
      <c r="A11" s="116"/>
      <c r="B11" s="116"/>
      <c r="C11" t="str">
        <f t="shared" ref="C11" si="45">IF(B10="","",IF(ISNUMBER(MATCH(B10,N$4:N$83,0)),INDEX(O$4:R$83,MATCH(B10,N$4:N$83,0)+1,1),"dnf"))</f>
        <v>dnf</v>
      </c>
      <c r="D11" s="116"/>
      <c r="E11" t="str">
        <f t="shared" ref="E11" si="46">IF(B10="","",IF(ISNUMBER(MATCH(B10,U$4:U$83,0)),INDEX(V$4:Z$83,MATCH(B10,U$4:U$83,0)+1,1),"dnf"))</f>
        <v>dnf</v>
      </c>
      <c r="F11" t="str">
        <f t="shared" ref="F11" si="47">IF(B10="","",IF(ISNUMBER(MATCH(B10,U$4:U$83,0)),INDEX(V$4:Z$83,MATCH(B10,U$4:U$83,0)+1,5),""))</f>
        <v/>
      </c>
      <c r="G11" s="112"/>
      <c r="H11" s="114"/>
      <c r="I11" s="112"/>
      <c r="J11" s="113"/>
      <c r="K11" s="112"/>
      <c r="M11" s="116"/>
      <c r="N11" s="116"/>
      <c r="O11" t="str">
        <f>IF(N10="","",PÚ!H11)</f>
        <v>dnf</v>
      </c>
      <c r="P11">
        <f t="shared" si="0"/>
        <v>100000</v>
      </c>
      <c r="Q11" s="116"/>
      <c r="R11" s="112"/>
      <c r="T11" s="116"/>
      <c r="U11" s="116"/>
      <c r="V11" t="str">
        <f>IF(U10="","",'dvojice '!U11)</f>
        <v>dnf</v>
      </c>
      <c r="W11">
        <f t="shared" si="1"/>
        <v>100000</v>
      </c>
      <c r="X11" s="116"/>
      <c r="Y11" s="112"/>
      <c r="Z11" t="str">
        <f>IF(U10="","",IF(V11="dnf","",IF(V11="n","",SUM('dvojice '!H11:S11))))</f>
        <v/>
      </c>
    </row>
    <row r="12" spans="1:26" ht="15.75" customHeight="1" x14ac:dyDescent="0.25">
      <c r="A12" s="116">
        <f>IF(startovka!B12="","",startovka!A12)</f>
        <v>5</v>
      </c>
      <c r="B12" s="116" t="str">
        <f>IF(startovka!B12="","",startovka!B12)</f>
        <v>Mniší B</v>
      </c>
      <c r="C12">
        <f t="shared" ref="C12" si="48">IF(B12="","",IF(ISNUMBER(MATCH(B12,N$4:N$83,0)),INDEX(O$4:R$83,MATCH(B12,N$4:N$83,0),1),"dnf"))</f>
        <v>16.53</v>
      </c>
      <c r="D12" s="115">
        <f t="shared" ref="D12" si="49">IF(B12="","",IF(ISNUMBER(MATCH(B12,N$4:N$83,0)),INDEX(O$4:R$83,MATCH(B12,N$4:N$83,0),4),MAX(R12:R91)))</f>
        <v>2</v>
      </c>
      <c r="E12">
        <f t="shared" ref="E12" si="50">IF(B12="","",IF(ISNUMBER(MATCH(B12,U$4:U$83,0)),INDEX(V$4:Z$83,MATCH(B12,U$4:U$83,0),1),"dnf"))</f>
        <v>59.35</v>
      </c>
      <c r="F12">
        <f t="shared" ref="F12" si="51">IF(B12="","",IF(ISNUMBER(MATCH(B12,U$4:U$83,0)),INDEX(V$4:Z$83,MATCH(B12,U$4:U$83,0),5),""))</f>
        <v>0</v>
      </c>
      <c r="G12" s="115">
        <f t="shared" ref="G12" si="52">IF(B12="","",IF(ISNUMBER(MATCH(B12,U$4:U$83,0)),INDEX(V$4:Z$83,MATCH(B12,U$4:U$83,0),4),MAX(Y12:Y91)))</f>
        <v>5</v>
      </c>
      <c r="H12" s="114">
        <f t="shared" ref="H12" si="53">IF(B12="","",G12+D12*1.000001)</f>
        <v>7.0000020000000003</v>
      </c>
      <c r="I12" s="112">
        <f t="shared" ref="I12" si="54">IF(B12="","",RANK(H12,H$4:H$83,1))</f>
        <v>2</v>
      </c>
      <c r="J12" s="113">
        <f t="shared" ref="J12" si="55">IF(B12="","",H12+A12/1000000000)</f>
        <v>7.0000020050000007</v>
      </c>
      <c r="K12" s="112">
        <f t="shared" ref="K12" si="56">IF(B12="","",RANK(J12,J$4:J$83,1))</f>
        <v>2</v>
      </c>
      <c r="M12" s="116">
        <f>IF(PÚ!B12="","",PÚ!A12)</f>
        <v>5</v>
      </c>
      <c r="N12" s="116" t="str">
        <f>IF(PÚ!B12="","",PÚ!B12)</f>
        <v>Mniší B</v>
      </c>
      <c r="O12">
        <f>IF(N12="","",PÚ!H12)</f>
        <v>16.53</v>
      </c>
      <c r="P12">
        <f t="shared" si="0"/>
        <v>16.53</v>
      </c>
      <c r="Q12" s="116">
        <f t="shared" ref="Q12" si="57">MIN(P12:P13)+MAX(P12:P13)/10000000000</f>
        <v>16.530010000000001</v>
      </c>
      <c r="R12" s="112">
        <f t="shared" ref="R12" si="58">RANK(Q12,Q$4:Q$83,1)</f>
        <v>2</v>
      </c>
      <c r="T12" s="116">
        <f>IF('dvojice '!B12="","",'dvojice '!A12)</f>
        <v>5</v>
      </c>
      <c r="U12" s="116" t="str">
        <f>IF('dvojice '!B12="","",'dvojice '!B12)</f>
        <v>Mniší B</v>
      </c>
      <c r="V12">
        <f>IF(U12="","",'dvojice '!U12)</f>
        <v>59.35</v>
      </c>
      <c r="W12">
        <f t="shared" si="1"/>
        <v>59.35</v>
      </c>
      <c r="X12" s="116">
        <f t="shared" ref="X12" si="59">IF(U12="",1000000,MIN(W12:W13)+MAX(W12:W13)/10000000000+INDEX(Z12:Z13,MATCH(MIN(W12:W13),W12:W13,0),1)/1000000000000000)</f>
        <v>59.350000007830999</v>
      </c>
      <c r="Y12" s="112">
        <f t="shared" ref="Y12" si="60">RANK(X12,X$4:X$83,1)</f>
        <v>5</v>
      </c>
      <c r="Z12">
        <f>IF(U12="","",IF(V12="dnf","",IF(V12="n","",SUM('dvojice '!H12:S12))))</f>
        <v>0</v>
      </c>
    </row>
    <row r="13" spans="1:26" ht="15.75" customHeight="1" thickBot="1" x14ac:dyDescent="0.3">
      <c r="A13" s="116"/>
      <c r="B13" s="116"/>
      <c r="C13" t="str">
        <f t="shared" ref="C13" si="61">IF(B12="","",IF(ISNUMBER(MATCH(B12,N$4:N$83,0)),INDEX(O$4:R$83,MATCH(B12,N$4:N$83,0)+1,1),"dnf"))</f>
        <v>dnf</v>
      </c>
      <c r="D13" s="116"/>
      <c r="E13">
        <f t="shared" ref="E13" si="62">IF(B12="","",IF(ISNUMBER(MATCH(B12,U$4:U$83,0)),INDEX(V$4:Z$83,MATCH(B12,U$4:U$83,0)+1,1),"dnf"))</f>
        <v>78.31</v>
      </c>
      <c r="F13">
        <f t="shared" ref="F13" si="63">IF(B12="","",IF(ISNUMBER(MATCH(B12,U$4:U$83,0)),INDEX(V$4:Z$83,MATCH(B12,U$4:U$83,0)+1,5),""))</f>
        <v>0</v>
      </c>
      <c r="G13" s="112"/>
      <c r="H13" s="114"/>
      <c r="I13" s="112"/>
      <c r="J13" s="113"/>
      <c r="K13" s="112"/>
      <c r="M13" s="116"/>
      <c r="N13" s="116"/>
      <c r="O13" t="str">
        <f>IF(N12="","",PÚ!H13)</f>
        <v>dnf</v>
      </c>
      <c r="P13">
        <f t="shared" si="0"/>
        <v>100000</v>
      </c>
      <c r="Q13" s="116"/>
      <c r="R13" s="112"/>
      <c r="T13" s="116"/>
      <c r="U13" s="116"/>
      <c r="V13">
        <f>IF(U12="","",'dvojice '!U13)</f>
        <v>78.31</v>
      </c>
      <c r="W13">
        <f t="shared" si="1"/>
        <v>78.31</v>
      </c>
      <c r="X13" s="116"/>
      <c r="Y13" s="112"/>
      <c r="Z13">
        <f>IF(U12="","",IF(V13="dnf","",IF(V13="n","",SUM('dvojice '!H13:S13))))</f>
        <v>0</v>
      </c>
    </row>
    <row r="14" spans="1:26" ht="15.75" customHeight="1" x14ac:dyDescent="0.25">
      <c r="A14" s="116">
        <f>IF(startovka!B14="","",startovka!A14)</f>
        <v>6</v>
      </c>
      <c r="B14" s="116" t="str">
        <f>IF(startovka!B14="","",startovka!B14)</f>
        <v>Slatina</v>
      </c>
      <c r="C14">
        <f t="shared" ref="C14" si="64">IF(B14="","",IF(ISNUMBER(MATCH(B14,N$4:N$83,0)),INDEX(O$4:R$83,MATCH(B14,N$4:N$83,0),1),"dnf"))</f>
        <v>53.86</v>
      </c>
      <c r="D14" s="115">
        <f t="shared" ref="D14" si="65">IF(B14="","",IF(ISNUMBER(MATCH(B14,N$4:N$83,0)),INDEX(O$4:R$83,MATCH(B14,N$4:N$83,0),4),MAX(R14:R93)))</f>
        <v>9</v>
      </c>
      <c r="E14">
        <f t="shared" ref="E14" si="66">IF(B14="","",IF(ISNUMBER(MATCH(B14,U$4:U$83,0)),INDEX(V$4:Z$83,MATCH(B14,U$4:U$83,0),1),"dnf"))</f>
        <v>60.5</v>
      </c>
      <c r="F14">
        <f t="shared" ref="F14" si="67">IF(B14="","",IF(ISNUMBER(MATCH(B14,U$4:U$83,0)),INDEX(V$4:Z$83,MATCH(B14,U$4:U$83,0),5),""))</f>
        <v>0</v>
      </c>
      <c r="G14" s="115">
        <f t="shared" ref="G14" si="68">IF(B14="","",IF(ISNUMBER(MATCH(B14,U$4:U$83,0)),INDEX(V$4:Z$83,MATCH(B14,U$4:U$83,0),4),MAX(Y14:Y93)))</f>
        <v>6</v>
      </c>
      <c r="H14" s="114">
        <f t="shared" ref="H14" si="69">IF(B14="","",G14+D14*1.000001)</f>
        <v>15.000008999999999</v>
      </c>
      <c r="I14" s="112">
        <f t="shared" ref="I14" si="70">IF(B14="","",RANK(H14,H$4:H$83,1))</f>
        <v>8</v>
      </c>
      <c r="J14" s="113">
        <f t="shared" ref="J14" si="71">IF(B14="","",H14+A14/1000000000)</f>
        <v>15.000009005999999</v>
      </c>
      <c r="K14" s="112">
        <f t="shared" ref="K14" si="72">IF(B14="","",RANK(J14,J$4:J$83,1))</f>
        <v>8</v>
      </c>
      <c r="M14" s="116">
        <f>IF(PÚ!B14="","",PÚ!A14)</f>
        <v>6</v>
      </c>
      <c r="N14" s="116" t="str">
        <f>IF(PÚ!B14="","",PÚ!B14)</f>
        <v>Slatina</v>
      </c>
      <c r="O14">
        <f>IF(N14="","",PÚ!H14)</f>
        <v>53.86</v>
      </c>
      <c r="P14">
        <f t="shared" si="0"/>
        <v>53.86</v>
      </c>
      <c r="Q14" s="116">
        <f t="shared" ref="Q14" si="73">MIN(P14:P15)+MAX(P14:P15)/10000000000</f>
        <v>53.860010000000003</v>
      </c>
      <c r="R14" s="112">
        <f t="shared" ref="R14" si="74">RANK(Q14,Q$4:Q$83,1)</f>
        <v>9</v>
      </c>
      <c r="T14" s="116">
        <f>IF('dvojice '!B14="","",'dvojice '!A14)</f>
        <v>6</v>
      </c>
      <c r="U14" s="116" t="str">
        <f>IF('dvojice '!B14="","",'dvojice '!B14)</f>
        <v>Slatina</v>
      </c>
      <c r="V14">
        <f>IF(U14="","",'dvojice '!U14)</f>
        <v>60.5</v>
      </c>
      <c r="W14">
        <f t="shared" si="1"/>
        <v>60.5</v>
      </c>
      <c r="X14" s="116">
        <f t="shared" ref="X14" si="75">IF(U14="",1000000,MIN(W14:W15)+MAX(W14:W15)/10000000000+INDEX(Z14:Z15,MATCH(MIN(W14:W15),W14:W15,0),1)/1000000000000000)</f>
        <v>60.500010000000003</v>
      </c>
      <c r="Y14" s="112">
        <f t="shared" ref="Y14" si="76">RANK(X14,X$4:X$83,1)</f>
        <v>6</v>
      </c>
      <c r="Z14">
        <f>IF(U14="","",IF(V14="dnf","",IF(V14="n","",SUM('dvojice '!H14:S14))))</f>
        <v>0</v>
      </c>
    </row>
    <row r="15" spans="1:26" ht="15.75" customHeight="1" thickBot="1" x14ac:dyDescent="0.3">
      <c r="A15" s="116"/>
      <c r="B15" s="116"/>
      <c r="C15" t="str">
        <f t="shared" ref="C15" si="77">IF(B14="","",IF(ISNUMBER(MATCH(B14,N$4:N$83,0)),INDEX(O$4:R$83,MATCH(B14,N$4:N$83,0)+1,1),"dnf"))</f>
        <v>dnf</v>
      </c>
      <c r="D15" s="116"/>
      <c r="E15" t="str">
        <f t="shared" ref="E15" si="78">IF(B14="","",IF(ISNUMBER(MATCH(B14,U$4:U$83,0)),INDEX(V$4:Z$83,MATCH(B14,U$4:U$83,0)+1,1),"dnf"))</f>
        <v>dnf</v>
      </c>
      <c r="F15" t="str">
        <f t="shared" ref="F15" si="79">IF(B14="","",IF(ISNUMBER(MATCH(B14,U$4:U$83,0)),INDEX(V$4:Z$83,MATCH(B14,U$4:U$83,0)+1,5),""))</f>
        <v/>
      </c>
      <c r="G15" s="112"/>
      <c r="H15" s="114"/>
      <c r="I15" s="112"/>
      <c r="J15" s="113"/>
      <c r="K15" s="112"/>
      <c r="M15" s="116"/>
      <c r="N15" s="116"/>
      <c r="O15" t="str">
        <f>IF(N14="","",PÚ!H15)</f>
        <v>dnf</v>
      </c>
      <c r="P15">
        <f t="shared" si="0"/>
        <v>100000</v>
      </c>
      <c r="Q15" s="116"/>
      <c r="R15" s="112"/>
      <c r="T15" s="116"/>
      <c r="U15" s="116"/>
      <c r="V15" t="str">
        <f>IF(U14="","",'dvojice '!U15)</f>
        <v>dnf</v>
      </c>
      <c r="W15">
        <f t="shared" si="1"/>
        <v>100000</v>
      </c>
      <c r="X15" s="116"/>
      <c r="Y15" s="112"/>
      <c r="Z15" t="str">
        <f>IF(U14="","",IF(V15="dnf","",IF(V15="n","",SUM('dvojice '!H15:S15))))</f>
        <v/>
      </c>
    </row>
    <row r="16" spans="1:26" ht="15.75" customHeight="1" x14ac:dyDescent="0.25">
      <c r="A16" s="116">
        <f>IF(startovka!B16="","",startovka!A16)</f>
        <v>7</v>
      </c>
      <c r="B16" s="116" t="str">
        <f>IF(startovka!B16="","",startovka!B16)</f>
        <v>Frenštát p.R.</v>
      </c>
      <c r="C16">
        <f t="shared" ref="C16" si="80">IF(B16="","",IF(ISNUMBER(MATCH(B16,N$4:N$83,0)),INDEX(O$4:R$83,MATCH(B16,N$4:N$83,0),1),"dnf"))</f>
        <v>15.38</v>
      </c>
      <c r="D16" s="115">
        <f t="shared" ref="D16" si="81">IF(B16="","",IF(ISNUMBER(MATCH(B16,N$4:N$83,0)),INDEX(O$4:R$83,MATCH(B16,N$4:N$83,0),4),MAX(R16:R95)))</f>
        <v>1</v>
      </c>
      <c r="E16">
        <f t="shared" ref="E16" si="82">IF(B16="","",IF(ISNUMBER(MATCH(B16,U$4:U$83,0)),INDEX(V$4:Z$83,MATCH(B16,U$4:U$83,0),1),"dnf"))</f>
        <v>70.58</v>
      </c>
      <c r="F16">
        <f t="shared" ref="F16" si="83">IF(B16="","",IF(ISNUMBER(MATCH(B16,U$4:U$83,0)),INDEX(V$4:Z$83,MATCH(B16,U$4:U$83,0),5),""))</f>
        <v>10</v>
      </c>
      <c r="G16" s="115">
        <f t="shared" ref="G16" si="84">IF(B16="","",IF(ISNUMBER(MATCH(B16,U$4:U$83,0)),INDEX(V$4:Z$83,MATCH(B16,U$4:U$83,0),4),MAX(Y16:Y95)))</f>
        <v>1</v>
      </c>
      <c r="H16" s="114">
        <f t="shared" ref="H16" si="85">IF(B16="","",G16+D16*1.000001)</f>
        <v>2.0000010000000001</v>
      </c>
      <c r="I16" s="112">
        <f t="shared" ref="I16" si="86">IF(B16="","",RANK(H16,H$4:H$83,1))</f>
        <v>1</v>
      </c>
      <c r="J16" s="113">
        <f t="shared" ref="J16" si="87">IF(B16="","",H16+A16/1000000000)</f>
        <v>2.0000010070000003</v>
      </c>
      <c r="K16" s="112">
        <f t="shared" ref="K16" si="88">IF(B16="","",RANK(J16,J$4:J$83,1))</f>
        <v>1</v>
      </c>
      <c r="M16" s="116">
        <f>IF(PÚ!B16="","",PÚ!A16)</f>
        <v>7</v>
      </c>
      <c r="N16" s="116" t="str">
        <f>IF(PÚ!B16="","",PÚ!B16)</f>
        <v>Frenštát p.R.</v>
      </c>
      <c r="O16">
        <f>IF(N16="","",PÚ!H16)</f>
        <v>15.38</v>
      </c>
      <c r="P16">
        <f t="shared" si="0"/>
        <v>15.38</v>
      </c>
      <c r="Q16" s="116">
        <f t="shared" ref="Q16" si="89">MIN(P16:P17)+MAX(P16:P17)/10000000000</f>
        <v>15.38001</v>
      </c>
      <c r="R16" s="112">
        <f t="shared" ref="R16" si="90">RANK(Q16,Q$4:Q$83,1)</f>
        <v>1</v>
      </c>
      <c r="T16" s="116">
        <f>IF('dvojice '!B16="","",'dvojice '!A16)</f>
        <v>7</v>
      </c>
      <c r="U16" s="116" t="str">
        <f>IF('dvojice '!B16="","",'dvojice '!B16)</f>
        <v>Frenštát p.R.</v>
      </c>
      <c r="V16">
        <f>IF(U16="","",'dvojice '!U16)</f>
        <v>70.58</v>
      </c>
      <c r="W16">
        <f t="shared" si="1"/>
        <v>70.58</v>
      </c>
      <c r="X16" s="116">
        <f t="shared" ref="X16" si="91">IF(U16="",1000000,MIN(W16:W17)+MAX(W16:W17)/10000000000+INDEX(Z16:Z17,MATCH(MIN(W16:W17),W16:W17,0),1)/1000000000000000)</f>
        <v>54.530000007058</v>
      </c>
      <c r="Y16" s="112">
        <f t="shared" ref="Y16" si="92">RANK(X16,X$4:X$83,1)</f>
        <v>1</v>
      </c>
      <c r="Z16">
        <f>IF(U16="","",IF(V16="dnf","",IF(V16="n","",SUM('dvojice '!H16:S16))))</f>
        <v>10</v>
      </c>
    </row>
    <row r="17" spans="1:26" ht="15.75" customHeight="1" thickBot="1" x14ac:dyDescent="0.3">
      <c r="A17" s="116"/>
      <c r="B17" s="116"/>
      <c r="C17" t="str">
        <f t="shared" ref="C17" si="93">IF(B16="","",IF(ISNUMBER(MATCH(B16,N$4:N$83,0)),INDEX(O$4:R$83,MATCH(B16,N$4:N$83,0)+1,1),"dnf"))</f>
        <v>dnf</v>
      </c>
      <c r="D17" s="116"/>
      <c r="E17">
        <f t="shared" ref="E17" si="94">IF(B16="","",IF(ISNUMBER(MATCH(B16,U$4:U$83,0)),INDEX(V$4:Z$83,MATCH(B16,U$4:U$83,0)+1,1),"dnf"))</f>
        <v>54.53</v>
      </c>
      <c r="F17">
        <f t="shared" ref="F17" si="95">IF(B16="","",IF(ISNUMBER(MATCH(B16,U$4:U$83,0)),INDEX(V$4:Z$83,MATCH(B16,U$4:U$83,0)+1,5),""))</f>
        <v>0</v>
      </c>
      <c r="G17" s="112"/>
      <c r="H17" s="114"/>
      <c r="I17" s="112"/>
      <c r="J17" s="113"/>
      <c r="K17" s="112"/>
      <c r="M17" s="116"/>
      <c r="N17" s="116"/>
      <c r="O17" t="str">
        <f>IF(N16="","",PÚ!H17)</f>
        <v>dnf</v>
      </c>
      <c r="P17">
        <f t="shared" si="0"/>
        <v>100000</v>
      </c>
      <c r="Q17" s="116"/>
      <c r="R17" s="112"/>
      <c r="T17" s="116"/>
      <c r="U17" s="116"/>
      <c r="V17">
        <f>IF(U16="","",'dvojice '!U17)</f>
        <v>54.53</v>
      </c>
      <c r="W17">
        <f t="shared" si="1"/>
        <v>54.53</v>
      </c>
      <c r="X17" s="116"/>
      <c r="Y17" s="112"/>
      <c r="Z17">
        <f>IF(U16="","",IF(V17="dnf","",IF(V17="n","",SUM('dvojice '!H17:S17))))</f>
        <v>0</v>
      </c>
    </row>
    <row r="18" spans="1:26" ht="15.75" customHeight="1" x14ac:dyDescent="0.25">
      <c r="A18" s="116">
        <f>IF(startovka!B18="","",startovka!A18)</f>
        <v>8</v>
      </c>
      <c r="B18" s="116" t="str">
        <f>IF(startovka!B18="","",startovka!B18)</f>
        <v>Velké Albrechtice</v>
      </c>
      <c r="C18">
        <f t="shared" ref="C18" si="96">IF(B18="","",IF(ISNUMBER(MATCH(B18,N$4:N$83,0)),INDEX(O$4:R$83,MATCH(B18,N$4:N$83,0),1),"dnf"))</f>
        <v>21.83</v>
      </c>
      <c r="D18" s="115">
        <f t="shared" ref="D18" si="97">IF(B18="","",IF(ISNUMBER(MATCH(B18,N$4:N$83,0)),INDEX(O$4:R$83,MATCH(B18,N$4:N$83,0),4),MAX(R18:R97)))</f>
        <v>5</v>
      </c>
      <c r="E18">
        <f t="shared" ref="E18" si="98">IF(B18="","",IF(ISNUMBER(MATCH(B18,U$4:U$83,0)),INDEX(V$4:Z$83,MATCH(B18,U$4:U$83,0),1),"dnf"))</f>
        <v>96.3</v>
      </c>
      <c r="F18">
        <f t="shared" ref="F18" si="99">IF(B18="","",IF(ISNUMBER(MATCH(B18,U$4:U$83,0)),INDEX(V$4:Z$83,MATCH(B18,U$4:U$83,0),5),""))</f>
        <v>30</v>
      </c>
      <c r="G18" s="115">
        <f t="shared" ref="G18" si="100">IF(B18="","",IF(ISNUMBER(MATCH(B18,U$4:U$83,0)),INDEX(V$4:Z$83,MATCH(B18,U$4:U$83,0),4),MAX(Y18:Y97)))</f>
        <v>9</v>
      </c>
      <c r="H18" s="114">
        <f t="shared" ref="H18" si="101">IF(B18="","",G18+D18*1.000001)</f>
        <v>14.000005</v>
      </c>
      <c r="I18" s="112">
        <f t="shared" ref="I18" si="102">IF(B18="","",RANK(H18,H$4:H$83,1))</f>
        <v>7</v>
      </c>
      <c r="J18" s="113">
        <f t="shared" ref="J18" si="103">IF(B18="","",H18+A18/1000000000)</f>
        <v>14.000005008</v>
      </c>
      <c r="K18" s="112">
        <f t="shared" ref="K18" si="104">IF(B18="","",RANK(J18,J$4:J$83,1))</f>
        <v>7</v>
      </c>
      <c r="M18" s="116">
        <f>IF(PÚ!B18="","",PÚ!A18)</f>
        <v>8</v>
      </c>
      <c r="N18" s="116" t="str">
        <f>IF(PÚ!B18="","",PÚ!B18)</f>
        <v>Velké Albrechtice</v>
      </c>
      <c r="O18">
        <f>IF(N18="","",PÚ!H18)</f>
        <v>21.83</v>
      </c>
      <c r="P18">
        <f t="shared" si="0"/>
        <v>21.83</v>
      </c>
      <c r="Q18" s="116">
        <f t="shared" ref="Q18" si="105">MIN(P18:P19)+MAX(P18:P19)/10000000000</f>
        <v>21.830009999999998</v>
      </c>
      <c r="R18" s="112">
        <f t="shared" ref="R18" si="106">RANK(Q18,Q$4:Q$83,1)</f>
        <v>5</v>
      </c>
      <c r="T18" s="116">
        <f>IF('dvojice '!B18="","",'dvojice '!A18)</f>
        <v>8</v>
      </c>
      <c r="U18" s="116" t="str">
        <f>IF('dvojice '!B18="","",'dvojice '!B18)</f>
        <v>Velké Albrechtice</v>
      </c>
      <c r="V18">
        <f>IF(U18="","",'dvojice '!U18)</f>
        <v>96.3</v>
      </c>
      <c r="W18">
        <f t="shared" si="1"/>
        <v>96.3</v>
      </c>
      <c r="X18" s="116">
        <f t="shared" ref="X18" si="107">IF(U18="",1000000,MIN(W18:W19)+MAX(W18:W19)/10000000000+INDEX(Z18:Z19,MATCH(MIN(W18:W19),W18:W19,0),1)/1000000000000000)</f>
        <v>96.300010000000029</v>
      </c>
      <c r="Y18" s="112">
        <f t="shared" ref="Y18" si="108">RANK(X18,X$4:X$83,1)</f>
        <v>9</v>
      </c>
      <c r="Z18">
        <f>IF(U18="","",IF(V18="dnf","",IF(V18="n","",SUM('dvojice '!H18:S18))))</f>
        <v>30</v>
      </c>
    </row>
    <row r="19" spans="1:26" ht="15.75" customHeight="1" thickBot="1" x14ac:dyDescent="0.3">
      <c r="A19" s="116"/>
      <c r="B19" s="116"/>
      <c r="C19" t="str">
        <f t="shared" ref="C19" si="109">IF(B18="","",IF(ISNUMBER(MATCH(B18,N$4:N$83,0)),INDEX(O$4:R$83,MATCH(B18,N$4:N$83,0)+1,1),"dnf"))</f>
        <v>dnf</v>
      </c>
      <c r="D19" s="116"/>
      <c r="E19" t="str">
        <f t="shared" ref="E19" si="110">IF(B18="","",IF(ISNUMBER(MATCH(B18,U$4:U$83,0)),INDEX(V$4:Z$83,MATCH(B18,U$4:U$83,0)+1,1),"dnf"))</f>
        <v>dnf</v>
      </c>
      <c r="F19" t="str">
        <f t="shared" ref="F19" si="111">IF(B18="","",IF(ISNUMBER(MATCH(B18,U$4:U$83,0)),INDEX(V$4:Z$83,MATCH(B18,U$4:U$83,0)+1,5),""))</f>
        <v/>
      </c>
      <c r="G19" s="112"/>
      <c r="H19" s="114"/>
      <c r="I19" s="112"/>
      <c r="J19" s="113"/>
      <c r="K19" s="112"/>
      <c r="M19" s="116"/>
      <c r="N19" s="116"/>
      <c r="O19" t="str">
        <f>IF(N18="","",PÚ!H19)</f>
        <v>dnf</v>
      </c>
      <c r="P19">
        <f t="shared" si="0"/>
        <v>100000</v>
      </c>
      <c r="Q19" s="116"/>
      <c r="R19" s="112"/>
      <c r="T19" s="116"/>
      <c r="U19" s="116"/>
      <c r="V19" t="str">
        <f>IF(U18="","",'dvojice '!U19)</f>
        <v>dnf</v>
      </c>
      <c r="W19">
        <f t="shared" si="1"/>
        <v>100000</v>
      </c>
      <c r="X19" s="116"/>
      <c r="Y19" s="112"/>
      <c r="Z19" t="str">
        <f>IF(U18="","",IF(V19="dnf","",IF(V19="n","",SUM('dvojice '!H19:S19))))</f>
        <v/>
      </c>
    </row>
    <row r="20" spans="1:26" ht="15.75" customHeight="1" x14ac:dyDescent="0.25">
      <c r="A20" s="116">
        <f>IF(startovka!B20="","",startovka!A20)</f>
        <v>9</v>
      </c>
      <c r="B20" s="116" t="str">
        <f>IF(startovka!B20="","",startovka!B20)</f>
        <v>Mniší A</v>
      </c>
      <c r="C20">
        <f t="shared" ref="C20" si="112">IF(B20="","",IF(ISNUMBER(MATCH(B20,N$4:N$83,0)),INDEX(O$4:R$83,MATCH(B20,N$4:N$83,0),1),"dnf"))</f>
        <v>27.83</v>
      </c>
      <c r="D20" s="115">
        <f t="shared" ref="D20" si="113">IF(B20="","",IF(ISNUMBER(MATCH(B20,N$4:N$83,0)),INDEX(O$4:R$83,MATCH(B20,N$4:N$83,0),4),MAX(R20:R99)))</f>
        <v>6</v>
      </c>
      <c r="E20">
        <f t="shared" ref="E20" si="114">IF(B20="","",IF(ISNUMBER(MATCH(B20,U$4:U$83,0)),INDEX(V$4:Z$83,MATCH(B20,U$4:U$83,0),1),"dnf"))</f>
        <v>54.73</v>
      </c>
      <c r="F20">
        <f t="shared" ref="F20" si="115">IF(B20="","",IF(ISNUMBER(MATCH(B20,U$4:U$83,0)),INDEX(V$4:Z$83,MATCH(B20,U$4:U$83,0),5),""))</f>
        <v>0</v>
      </c>
      <c r="G20" s="115">
        <f t="shared" ref="G20" si="116">IF(B20="","",IF(ISNUMBER(MATCH(B20,U$4:U$83,0)),INDEX(V$4:Z$83,MATCH(B20,U$4:U$83,0),4),MAX(Y20:Y99)))</f>
        <v>3</v>
      </c>
      <c r="H20" s="114">
        <f t="shared" ref="H20" si="117">IF(B20="","",G20+D20*1.000001)</f>
        <v>9.0000059999999991</v>
      </c>
      <c r="I20" s="112">
        <f t="shared" ref="I20" si="118">IF(B20="","",RANK(H20,H$4:H$83,1))</f>
        <v>4</v>
      </c>
      <c r="J20" s="113">
        <f t="shared" ref="J20" si="119">IF(B20="","",H20+A20/1000000000)</f>
        <v>9.0000060089999998</v>
      </c>
      <c r="K20" s="112">
        <f t="shared" ref="K20" si="120">IF(B20="","",RANK(J20,J$4:J$83,1))</f>
        <v>4</v>
      </c>
      <c r="M20" s="116">
        <f>IF(PÚ!B20="","",PÚ!A20)</f>
        <v>9</v>
      </c>
      <c r="N20" s="116" t="str">
        <f>IF(PÚ!B20="","",PÚ!B20)</f>
        <v>Mniší A</v>
      </c>
      <c r="O20">
        <f>IF(N20="","",PÚ!H20)</f>
        <v>27.83</v>
      </c>
      <c r="P20">
        <f t="shared" si="0"/>
        <v>27.83</v>
      </c>
      <c r="Q20" s="116">
        <f t="shared" ref="Q20" si="121">MIN(P20:P21)+MAX(P20:P21)/10000000000</f>
        <v>27.830009999999998</v>
      </c>
      <c r="R20" s="112">
        <f t="shared" ref="R20" si="122">RANK(Q20,Q$4:Q$83,1)</f>
        <v>6</v>
      </c>
      <c r="T20" s="116">
        <f>IF('dvojice '!B20="","",'dvojice '!A20)</f>
        <v>9</v>
      </c>
      <c r="U20" s="116" t="str">
        <f>IF('dvojice '!B20="","",'dvojice '!B20)</f>
        <v>Mniší A</v>
      </c>
      <c r="V20">
        <f>IF(U20="","",'dvojice '!U20)</f>
        <v>54.73</v>
      </c>
      <c r="W20">
        <f t="shared" si="1"/>
        <v>54.73</v>
      </c>
      <c r="X20" s="116">
        <f t="shared" ref="X20" si="123">IF(U20="",1000000,MIN(W20:W21)+MAX(W20:W21)/10000000000+INDEX(Z20:Z21,MATCH(MIN(W20:W21),W20:W21,0),1)/1000000000000000)</f>
        <v>54.730000005845</v>
      </c>
      <c r="Y20" s="112">
        <f t="shared" ref="Y20" si="124">RANK(X20,X$4:X$83,1)</f>
        <v>3</v>
      </c>
      <c r="Z20">
        <f>IF(U20="","",IF(V20="dnf","",IF(V20="n","",SUM('dvojice '!H20:S20))))</f>
        <v>0</v>
      </c>
    </row>
    <row r="21" spans="1:26" ht="15.75" customHeight="1" thickBot="1" x14ac:dyDescent="0.3">
      <c r="A21" s="116"/>
      <c r="B21" s="116"/>
      <c r="C21" t="str">
        <f t="shared" ref="C21" si="125">IF(B20="","",IF(ISNUMBER(MATCH(B20,N$4:N$83,0)),INDEX(O$4:R$83,MATCH(B20,N$4:N$83,0)+1,1),"dnf"))</f>
        <v>dnf</v>
      </c>
      <c r="D21" s="116"/>
      <c r="E21">
        <f t="shared" ref="E21" si="126">IF(B20="","",IF(ISNUMBER(MATCH(B20,U$4:U$83,0)),INDEX(V$4:Z$83,MATCH(B20,U$4:U$83,0)+1,1),"dnf"))</f>
        <v>58.45</v>
      </c>
      <c r="F21">
        <f t="shared" ref="F21" si="127">IF(B20="","",IF(ISNUMBER(MATCH(B20,U$4:U$83,0)),INDEX(V$4:Z$83,MATCH(B20,U$4:U$83,0)+1,5),""))</f>
        <v>0</v>
      </c>
      <c r="G21" s="112"/>
      <c r="H21" s="114"/>
      <c r="I21" s="112"/>
      <c r="J21" s="113"/>
      <c r="K21" s="112"/>
      <c r="M21" s="116"/>
      <c r="N21" s="116"/>
      <c r="O21" t="str">
        <f>IF(N20="","",PÚ!H21)</f>
        <v>dnf</v>
      </c>
      <c r="P21">
        <f t="shared" si="0"/>
        <v>100000</v>
      </c>
      <c r="Q21" s="116"/>
      <c r="R21" s="112"/>
      <c r="T21" s="116"/>
      <c r="U21" s="116"/>
      <c r="V21">
        <f>IF(U20="","",'dvojice '!U21)</f>
        <v>58.45</v>
      </c>
      <c r="W21">
        <f t="shared" si="1"/>
        <v>58.45</v>
      </c>
      <c r="X21" s="116"/>
      <c r="Y21" s="112"/>
      <c r="Z21">
        <f>IF(U20="","",IF(V21="dnf","",IF(V21="n","",SUM('dvojice '!H21:S21))))</f>
        <v>0</v>
      </c>
    </row>
    <row r="22" spans="1:26" ht="15.75" customHeight="1" x14ac:dyDescent="0.25">
      <c r="A22" s="116" t="str">
        <f>IF(startovka!B22="","",startovka!A22)</f>
        <v/>
      </c>
      <c r="B22" s="116" t="str">
        <f>IF(startovka!B22="","",startovka!B22)</f>
        <v/>
      </c>
      <c r="C22" t="str">
        <f t="shared" ref="C22" si="128">IF(B22="","",IF(ISNUMBER(MATCH(B22,N$4:N$83,0)),INDEX(O$4:R$83,MATCH(B22,N$4:N$83,0),1),"dnf"))</f>
        <v/>
      </c>
      <c r="D22" s="115" t="str">
        <f t="shared" ref="D22" si="129">IF(B22="","",IF(ISNUMBER(MATCH(B22,N$4:N$83,0)),INDEX(O$4:R$83,MATCH(B22,N$4:N$83,0),4),MAX(R22:R101)))</f>
        <v/>
      </c>
      <c r="E22" t="str">
        <f t="shared" ref="E22" si="130">IF(B22="","",IF(ISNUMBER(MATCH(B22,U$4:U$83,0)),INDEX(V$4:Z$83,MATCH(B22,U$4:U$83,0),1),"dnf"))</f>
        <v/>
      </c>
      <c r="F22" t="str">
        <f t="shared" ref="F22" si="131">IF(B22="","",IF(ISNUMBER(MATCH(B22,U$4:U$83,0)),INDEX(V$4:Z$83,MATCH(B22,U$4:U$83,0),5),""))</f>
        <v/>
      </c>
      <c r="G22" s="115" t="str">
        <f t="shared" ref="G22" si="132">IF(B22="","",IF(ISNUMBER(MATCH(B22,U$4:U$83,0)),INDEX(V$4:Z$83,MATCH(B22,U$4:U$83,0),4),MAX(Y22:Y101)))</f>
        <v/>
      </c>
      <c r="H22" s="114" t="str">
        <f t="shared" ref="H22" si="133">IF(B22="","",G22+D22*1.000001)</f>
        <v/>
      </c>
      <c r="I22" s="112" t="str">
        <f t="shared" ref="I22" si="134">IF(B22="","",RANK(H22,H$4:H$83,1))</f>
        <v/>
      </c>
      <c r="J22" s="113" t="str">
        <f t="shared" ref="J22" si="135">IF(B22="","",H22+A22/1000000000)</f>
        <v/>
      </c>
      <c r="K22" s="112" t="str">
        <f t="shared" ref="K22" si="136">IF(B22="","",RANK(J22,J$4:J$83,1))</f>
        <v/>
      </c>
      <c r="M22" s="116" t="str">
        <f>IF(PÚ!B22="","",PÚ!A22)</f>
        <v/>
      </c>
      <c r="N22" s="116" t="str">
        <f>IF(PÚ!B22="","",PÚ!B22)</f>
        <v/>
      </c>
      <c r="O22" t="str">
        <f>IF(N22="","",PÚ!H22)</f>
        <v/>
      </c>
      <c r="P22">
        <f t="shared" si="0"/>
        <v>1000000</v>
      </c>
      <c r="Q22" s="116">
        <f t="shared" ref="Q22" si="137">MIN(P22:P23)+MAX(P22:P23)/10000000000</f>
        <v>1000000.0000999999</v>
      </c>
      <c r="R22" s="112">
        <f t="shared" ref="R22" si="138">RANK(Q22,Q$4:Q$83,1)</f>
        <v>10</v>
      </c>
      <c r="T22" s="116" t="str">
        <f>IF('dvojice '!B22="","",'dvojice '!A22)</f>
        <v/>
      </c>
      <c r="U22" s="116" t="str">
        <f>IF('dvojice '!B22="","",'dvojice '!B22)</f>
        <v/>
      </c>
      <c r="V22" t="str">
        <f>IF(U22="","",'dvojice '!U22)</f>
        <v/>
      </c>
      <c r="W22">
        <f t="shared" si="1"/>
        <v>1000000</v>
      </c>
      <c r="X22" s="116">
        <f t="shared" ref="X22" si="139">IF(U22="",1000000,MIN(W22:W23)+MAX(W22:W23)/10000000000+INDEX(Z22:Z23,MATCH(MIN(W22:W23),W22:W23,0),1)/1000000000000000)</f>
        <v>1000000</v>
      </c>
      <c r="Y22" s="112">
        <f t="shared" ref="Y22" si="140">RANK(X22,X$4:X$83,1)</f>
        <v>10</v>
      </c>
      <c r="Z22" t="str">
        <f>IF(U22="","",IF(V22="dnf","",IF(V22="n","",SUM('dvojice '!H22:S22))))</f>
        <v/>
      </c>
    </row>
    <row r="23" spans="1:26" ht="15.75" customHeight="1" thickBot="1" x14ac:dyDescent="0.3">
      <c r="A23" s="116"/>
      <c r="B23" s="116"/>
      <c r="C23" t="str">
        <f t="shared" ref="C23" si="141">IF(B22="","",IF(ISNUMBER(MATCH(B22,N$4:N$83,0)),INDEX(O$4:R$83,MATCH(B22,N$4:N$83,0)+1,1),"dnf"))</f>
        <v/>
      </c>
      <c r="D23" s="116"/>
      <c r="E23" t="str">
        <f t="shared" ref="E23" si="142">IF(B22="","",IF(ISNUMBER(MATCH(B22,U$4:U$83,0)),INDEX(V$4:Z$83,MATCH(B22,U$4:U$83,0)+1,1),"dnf"))</f>
        <v/>
      </c>
      <c r="F23" t="str">
        <f t="shared" ref="F23" si="143">IF(B22="","",IF(ISNUMBER(MATCH(B22,U$4:U$83,0)),INDEX(V$4:Z$83,MATCH(B22,U$4:U$83,0)+1,5),""))</f>
        <v/>
      </c>
      <c r="G23" s="112"/>
      <c r="H23" s="114"/>
      <c r="I23" s="112"/>
      <c r="J23" s="113"/>
      <c r="K23" s="112"/>
      <c r="M23" s="116"/>
      <c r="N23" s="116"/>
      <c r="O23" t="str">
        <f>IF(N22="","",PÚ!H23)</f>
        <v/>
      </c>
      <c r="P23">
        <f t="shared" si="0"/>
        <v>1000000</v>
      </c>
      <c r="Q23" s="116"/>
      <c r="R23" s="112"/>
      <c r="T23" s="116"/>
      <c r="U23" s="116"/>
      <c r="V23" t="str">
        <f>IF(U22="","",'dvojice '!U23)</f>
        <v/>
      </c>
      <c r="W23">
        <f t="shared" si="1"/>
        <v>1000000</v>
      </c>
      <c r="X23" s="116"/>
      <c r="Y23" s="112"/>
      <c r="Z23" t="str">
        <f>IF(U22="","",IF(V23="dnf","",IF(V23="n","",SUM('dvojice '!H23:S23))))</f>
        <v/>
      </c>
    </row>
    <row r="24" spans="1:26" ht="15.75" customHeight="1" x14ac:dyDescent="0.25">
      <c r="A24" s="116" t="str">
        <f>IF(startovka!B24="","",startovka!A24)</f>
        <v/>
      </c>
      <c r="B24" s="116" t="str">
        <f>IF(startovka!B24="","",startovka!B24)</f>
        <v/>
      </c>
      <c r="C24" t="str">
        <f t="shared" ref="C24" si="144">IF(B24="","",IF(ISNUMBER(MATCH(B24,N$4:N$83,0)),INDEX(O$4:R$83,MATCH(B24,N$4:N$83,0),1),"dnf"))</f>
        <v/>
      </c>
      <c r="D24" s="115" t="str">
        <f t="shared" ref="D24" si="145">IF(B24="","",IF(ISNUMBER(MATCH(B24,N$4:N$83,0)),INDEX(O$4:R$83,MATCH(B24,N$4:N$83,0),4),MAX(R24:R103)))</f>
        <v/>
      </c>
      <c r="E24" t="str">
        <f t="shared" ref="E24" si="146">IF(B24="","",IF(ISNUMBER(MATCH(B24,U$4:U$83,0)),INDEX(V$4:Z$83,MATCH(B24,U$4:U$83,0),1),"dnf"))</f>
        <v/>
      </c>
      <c r="F24" t="str">
        <f t="shared" ref="F24" si="147">IF(B24="","",IF(ISNUMBER(MATCH(B24,U$4:U$83,0)),INDEX(V$4:Z$83,MATCH(B24,U$4:U$83,0),5),""))</f>
        <v/>
      </c>
      <c r="G24" s="115" t="str">
        <f t="shared" ref="G24" si="148">IF(B24="","",IF(ISNUMBER(MATCH(B24,U$4:U$83,0)),INDEX(V$4:Z$83,MATCH(B24,U$4:U$83,0),4),MAX(Y24:Y103)))</f>
        <v/>
      </c>
      <c r="H24" s="114" t="str">
        <f t="shared" ref="H24" si="149">IF(B24="","",G24+D24*1.000001)</f>
        <v/>
      </c>
      <c r="I24" s="112" t="str">
        <f t="shared" ref="I24" si="150">IF(B24="","",RANK(H24,H$4:H$83,1))</f>
        <v/>
      </c>
      <c r="J24" s="113" t="str">
        <f t="shared" ref="J24" si="151">IF(B24="","",H24+A24/1000000000)</f>
        <v/>
      </c>
      <c r="K24" s="112" t="str">
        <f t="shared" ref="K24" si="152">IF(B24="","",RANK(J24,J$4:J$83,1))</f>
        <v/>
      </c>
      <c r="M24" s="116" t="str">
        <f>IF(PÚ!B24="","",PÚ!A24)</f>
        <v/>
      </c>
      <c r="N24" s="116" t="str">
        <f>IF(PÚ!B24="","",PÚ!B24)</f>
        <v/>
      </c>
      <c r="O24" t="str">
        <f>IF(N24="","",PÚ!H24)</f>
        <v/>
      </c>
      <c r="P24">
        <f t="shared" si="0"/>
        <v>1000000</v>
      </c>
      <c r="Q24" s="116">
        <f t="shared" ref="Q24" si="153">MIN(P24:P25)+MAX(P24:P25)/10000000000</f>
        <v>1000000.0000999999</v>
      </c>
      <c r="R24" s="112">
        <f t="shared" ref="R24" si="154">RANK(Q24,Q$4:Q$83,1)</f>
        <v>10</v>
      </c>
      <c r="T24" s="116" t="str">
        <f>IF('dvojice '!B24="","",'dvojice '!A24)</f>
        <v/>
      </c>
      <c r="U24" s="116" t="str">
        <f>IF('dvojice '!B24="","",'dvojice '!B24)</f>
        <v/>
      </c>
      <c r="V24" t="str">
        <f>IF(U24="","",'dvojice '!U24)</f>
        <v/>
      </c>
      <c r="W24">
        <f t="shared" si="1"/>
        <v>1000000</v>
      </c>
      <c r="X24" s="116">
        <f t="shared" ref="X24" si="155">IF(U24="",1000000,MIN(W24:W25)+MAX(W24:W25)/10000000000+INDEX(Z24:Z25,MATCH(MIN(W24:W25),W24:W25,0),1)/1000000000000000)</f>
        <v>1000000</v>
      </c>
      <c r="Y24" s="112">
        <f t="shared" ref="Y24" si="156">RANK(X24,X$4:X$83,1)</f>
        <v>10</v>
      </c>
      <c r="Z24" t="str">
        <f>IF(U24="","",IF(V24="dnf","",IF(V24="n","",SUM('dvojice '!H24:S24))))</f>
        <v/>
      </c>
    </row>
    <row r="25" spans="1:26" ht="15.75" customHeight="1" thickBot="1" x14ac:dyDescent="0.3">
      <c r="A25" s="116"/>
      <c r="B25" s="116"/>
      <c r="C25" t="str">
        <f t="shared" ref="C25" si="157">IF(B24="","",IF(ISNUMBER(MATCH(B24,N$4:N$83,0)),INDEX(O$4:R$83,MATCH(B24,N$4:N$83,0)+1,1),"dnf"))</f>
        <v/>
      </c>
      <c r="D25" s="116"/>
      <c r="E25" t="str">
        <f t="shared" ref="E25" si="158">IF(B24="","",IF(ISNUMBER(MATCH(B24,U$4:U$83,0)),INDEX(V$4:Z$83,MATCH(B24,U$4:U$83,0)+1,1),"dnf"))</f>
        <v/>
      </c>
      <c r="F25" t="str">
        <f t="shared" ref="F25" si="159">IF(B24="","",IF(ISNUMBER(MATCH(B24,U$4:U$83,0)),INDEX(V$4:Z$83,MATCH(B24,U$4:U$83,0)+1,5),""))</f>
        <v/>
      </c>
      <c r="G25" s="112"/>
      <c r="H25" s="114"/>
      <c r="I25" s="112"/>
      <c r="J25" s="113"/>
      <c r="K25" s="112"/>
      <c r="M25" s="116"/>
      <c r="N25" s="116"/>
      <c r="O25" t="str">
        <f>IF(N24="","",PÚ!H25)</f>
        <v/>
      </c>
      <c r="P25">
        <f t="shared" si="0"/>
        <v>1000000</v>
      </c>
      <c r="Q25" s="116"/>
      <c r="R25" s="112"/>
      <c r="T25" s="116"/>
      <c r="U25" s="116"/>
      <c r="V25" t="str">
        <f>IF(U24="","",'dvojice '!U25)</f>
        <v/>
      </c>
      <c r="W25">
        <f t="shared" si="1"/>
        <v>1000000</v>
      </c>
      <c r="X25" s="116"/>
      <c r="Y25" s="112"/>
      <c r="Z25" t="str">
        <f>IF(U24="","",IF(V25="dnf","",IF(V25="n","",SUM('dvojice '!H25:S25))))</f>
        <v/>
      </c>
    </row>
    <row r="26" spans="1:26" ht="15.75" customHeight="1" x14ac:dyDescent="0.25">
      <c r="A26" s="116" t="str">
        <f>IF(startovka!B26="","",startovka!A26)</f>
        <v/>
      </c>
      <c r="B26" s="116" t="str">
        <f>IF(startovka!B26="","",startovka!B26)</f>
        <v/>
      </c>
      <c r="C26" t="str">
        <f t="shared" ref="C26" si="160">IF(B26="","",IF(ISNUMBER(MATCH(B26,N$4:N$83,0)),INDEX(O$4:R$83,MATCH(B26,N$4:N$83,0),1),"dnf"))</f>
        <v/>
      </c>
      <c r="D26" s="115" t="str">
        <f t="shared" ref="D26" si="161">IF(B26="","",IF(ISNUMBER(MATCH(B26,N$4:N$83,0)),INDEX(O$4:R$83,MATCH(B26,N$4:N$83,0),4),MAX(R26:R105)))</f>
        <v/>
      </c>
      <c r="E26" t="str">
        <f t="shared" ref="E26" si="162">IF(B26="","",IF(ISNUMBER(MATCH(B26,U$4:U$83,0)),INDEX(V$4:Z$83,MATCH(B26,U$4:U$83,0),1),"dnf"))</f>
        <v/>
      </c>
      <c r="F26" t="str">
        <f t="shared" ref="F26" si="163">IF(B26="","",IF(ISNUMBER(MATCH(B26,U$4:U$83,0)),INDEX(V$4:Z$83,MATCH(B26,U$4:U$83,0),5),""))</f>
        <v/>
      </c>
      <c r="G26" s="115" t="str">
        <f t="shared" ref="G26" si="164">IF(B26="","",IF(ISNUMBER(MATCH(B26,U$4:U$83,0)),INDEX(V$4:Z$83,MATCH(B26,U$4:U$83,0),4),MAX(Y26:Y105)))</f>
        <v/>
      </c>
      <c r="H26" s="114" t="str">
        <f t="shared" ref="H26" si="165">IF(B26="","",G26+D26*1.000001)</f>
        <v/>
      </c>
      <c r="I26" s="112" t="str">
        <f t="shared" ref="I26" si="166">IF(B26="","",RANK(H26,H$4:H$83,1))</f>
        <v/>
      </c>
      <c r="J26" s="113" t="str">
        <f t="shared" ref="J26" si="167">IF(B26="","",H26+A26/1000000000)</f>
        <v/>
      </c>
      <c r="K26" s="112" t="str">
        <f t="shared" ref="K26" si="168">IF(B26="","",RANK(J26,J$4:J$83,1))</f>
        <v/>
      </c>
      <c r="M26" s="116" t="str">
        <f>IF(PÚ!B26="","",PÚ!A26)</f>
        <v/>
      </c>
      <c r="N26" s="116" t="str">
        <f>IF(PÚ!B26="","",PÚ!B26)</f>
        <v/>
      </c>
      <c r="O26" t="str">
        <f>IF(N26="","",PÚ!H26)</f>
        <v/>
      </c>
      <c r="P26">
        <f t="shared" si="0"/>
        <v>1000000</v>
      </c>
      <c r="Q26" s="116">
        <f t="shared" ref="Q26" si="169">MIN(P26:P27)+MAX(P26:P27)/10000000000</f>
        <v>1000000.0000999999</v>
      </c>
      <c r="R26" s="112">
        <f t="shared" ref="R26" si="170">RANK(Q26,Q$4:Q$83,1)</f>
        <v>10</v>
      </c>
      <c r="T26" s="116" t="str">
        <f>IF('dvojice '!B26="","",'dvojice '!A26)</f>
        <v/>
      </c>
      <c r="U26" s="116" t="str">
        <f>IF('dvojice '!B26="","",'dvojice '!B26)</f>
        <v/>
      </c>
      <c r="V26" t="str">
        <f>IF(U26="","",'dvojice '!U26)</f>
        <v/>
      </c>
      <c r="W26">
        <f t="shared" si="1"/>
        <v>1000000</v>
      </c>
      <c r="X26" s="116">
        <f t="shared" ref="X26" si="171">IF(U26="",1000000,MIN(W26:W27)+MAX(W26:W27)/10000000000+INDEX(Z26:Z27,MATCH(MIN(W26:W27),W26:W27,0),1)/1000000000000000)</f>
        <v>1000000</v>
      </c>
      <c r="Y26" s="112">
        <f t="shared" ref="Y26" si="172">RANK(X26,X$4:X$83,1)</f>
        <v>10</v>
      </c>
      <c r="Z26" t="str">
        <f>IF(U26="","",IF(V26="dnf","",IF(V26="n","",SUM('dvojice '!H26:S26))))</f>
        <v/>
      </c>
    </row>
    <row r="27" spans="1:26" ht="15.75" customHeight="1" thickBot="1" x14ac:dyDescent="0.3">
      <c r="A27" s="116"/>
      <c r="B27" s="116"/>
      <c r="C27" t="str">
        <f t="shared" ref="C27" si="173">IF(B26="","",IF(ISNUMBER(MATCH(B26,N$4:N$83,0)),INDEX(O$4:R$83,MATCH(B26,N$4:N$83,0)+1,1),"dnf"))</f>
        <v/>
      </c>
      <c r="D27" s="116"/>
      <c r="E27" t="str">
        <f t="shared" ref="E27" si="174">IF(B26="","",IF(ISNUMBER(MATCH(B26,U$4:U$83,0)),INDEX(V$4:Z$83,MATCH(B26,U$4:U$83,0)+1,1),"dnf"))</f>
        <v/>
      </c>
      <c r="F27" t="str">
        <f t="shared" ref="F27" si="175">IF(B26="","",IF(ISNUMBER(MATCH(B26,U$4:U$83,0)),INDEX(V$4:Z$83,MATCH(B26,U$4:U$83,0)+1,5),""))</f>
        <v/>
      </c>
      <c r="G27" s="112"/>
      <c r="H27" s="114"/>
      <c r="I27" s="112"/>
      <c r="J27" s="113"/>
      <c r="K27" s="112"/>
      <c r="M27" s="116"/>
      <c r="N27" s="116"/>
      <c r="O27" t="str">
        <f>IF(N26="","",PÚ!H27)</f>
        <v/>
      </c>
      <c r="P27">
        <f t="shared" si="0"/>
        <v>1000000</v>
      </c>
      <c r="Q27" s="116"/>
      <c r="R27" s="112"/>
      <c r="T27" s="116"/>
      <c r="U27" s="116"/>
      <c r="V27" t="str">
        <f>IF(U26="","",'dvojice '!U27)</f>
        <v/>
      </c>
      <c r="W27">
        <f t="shared" si="1"/>
        <v>1000000</v>
      </c>
      <c r="X27" s="116"/>
      <c r="Y27" s="112"/>
      <c r="Z27" t="str">
        <f>IF(U26="","",IF(V27="dnf","",IF(V27="n","",SUM('dvojice '!H27:S27))))</f>
        <v/>
      </c>
    </row>
    <row r="28" spans="1:26" ht="15.75" customHeight="1" x14ac:dyDescent="0.25">
      <c r="A28" s="116" t="str">
        <f>IF(startovka!B28="","",startovka!A28)</f>
        <v/>
      </c>
      <c r="B28" s="116" t="str">
        <f>IF(startovka!B28="","",startovka!B28)</f>
        <v/>
      </c>
      <c r="C28" t="str">
        <f t="shared" ref="C28" si="176">IF(B28="","",IF(ISNUMBER(MATCH(B28,N$4:N$83,0)),INDEX(O$4:R$83,MATCH(B28,N$4:N$83,0),1),"dnf"))</f>
        <v/>
      </c>
      <c r="D28" s="115" t="str">
        <f t="shared" ref="D28" si="177">IF(B28="","",IF(ISNUMBER(MATCH(B28,N$4:N$83,0)),INDEX(O$4:R$83,MATCH(B28,N$4:N$83,0),4),MAX(R28:R107)))</f>
        <v/>
      </c>
      <c r="E28" t="str">
        <f t="shared" ref="E28" si="178">IF(B28="","",IF(ISNUMBER(MATCH(B28,U$4:U$83,0)),INDEX(V$4:Z$83,MATCH(B28,U$4:U$83,0),1),"dnf"))</f>
        <v/>
      </c>
      <c r="F28" t="str">
        <f t="shared" ref="F28" si="179">IF(B28="","",IF(ISNUMBER(MATCH(B28,U$4:U$83,0)),INDEX(V$4:Z$83,MATCH(B28,U$4:U$83,0),5),""))</f>
        <v/>
      </c>
      <c r="G28" s="115" t="str">
        <f t="shared" ref="G28" si="180">IF(B28="","",IF(ISNUMBER(MATCH(B28,U$4:U$83,0)),INDEX(V$4:Z$83,MATCH(B28,U$4:U$83,0),4),MAX(Y28:Y107)))</f>
        <v/>
      </c>
      <c r="H28" s="114" t="str">
        <f t="shared" ref="H28" si="181">IF(B28="","",G28+D28*1.000001)</f>
        <v/>
      </c>
      <c r="I28" s="112" t="str">
        <f t="shared" ref="I28" si="182">IF(B28="","",RANK(H28,H$4:H$83,1))</f>
        <v/>
      </c>
      <c r="J28" s="113" t="str">
        <f t="shared" ref="J28" si="183">IF(B28="","",H28+A28/1000000000)</f>
        <v/>
      </c>
      <c r="K28" s="112" t="str">
        <f t="shared" ref="K28" si="184">IF(B28="","",RANK(J28,J$4:J$83,1))</f>
        <v/>
      </c>
      <c r="M28" s="116" t="str">
        <f>IF(PÚ!B28="","",PÚ!A28)</f>
        <v/>
      </c>
      <c r="N28" s="116" t="str">
        <f>IF(PÚ!B28="","",PÚ!B28)</f>
        <v/>
      </c>
      <c r="O28" t="str">
        <f>IF(N28="","",PÚ!H28)</f>
        <v/>
      </c>
      <c r="P28">
        <f t="shared" si="0"/>
        <v>1000000</v>
      </c>
      <c r="Q28" s="116">
        <f t="shared" ref="Q28" si="185">MIN(P28:P29)+MAX(P28:P29)/10000000000</f>
        <v>1000000.0000999999</v>
      </c>
      <c r="R28" s="112">
        <f t="shared" ref="R28" si="186">RANK(Q28,Q$4:Q$83,1)</f>
        <v>10</v>
      </c>
      <c r="T28" s="116" t="str">
        <f>IF('dvojice '!B28="","",'dvojice '!A28)</f>
        <v/>
      </c>
      <c r="U28" s="116" t="str">
        <f>IF('dvojice '!B28="","",'dvojice '!B28)</f>
        <v/>
      </c>
      <c r="V28" t="str">
        <f>IF(U28="","",'dvojice '!U28)</f>
        <v/>
      </c>
      <c r="W28">
        <f t="shared" si="1"/>
        <v>1000000</v>
      </c>
      <c r="X28" s="116">
        <f t="shared" ref="X28" si="187">IF(U28="",1000000,MIN(W28:W29)+MAX(W28:W29)/10000000000+INDEX(Z28:Z29,MATCH(MIN(W28:W29),W28:W29,0),1)/1000000000000000)</f>
        <v>1000000</v>
      </c>
      <c r="Y28" s="112">
        <f t="shared" ref="Y28" si="188">RANK(X28,X$4:X$83,1)</f>
        <v>10</v>
      </c>
      <c r="Z28" t="str">
        <f>IF(U28="","",IF(V28="dnf","",IF(V28="n","",SUM('dvojice '!H28:S28))))</f>
        <v/>
      </c>
    </row>
    <row r="29" spans="1:26" ht="15.75" customHeight="1" thickBot="1" x14ac:dyDescent="0.3">
      <c r="A29" s="116"/>
      <c r="B29" s="116"/>
      <c r="C29" t="str">
        <f t="shared" ref="C29" si="189">IF(B28="","",IF(ISNUMBER(MATCH(B28,N$4:N$83,0)),INDEX(O$4:R$83,MATCH(B28,N$4:N$83,0)+1,1),"dnf"))</f>
        <v/>
      </c>
      <c r="D29" s="116"/>
      <c r="E29" t="str">
        <f t="shared" ref="E29" si="190">IF(B28="","",IF(ISNUMBER(MATCH(B28,U$4:U$83,0)),INDEX(V$4:Z$83,MATCH(B28,U$4:U$83,0)+1,1),"dnf"))</f>
        <v/>
      </c>
      <c r="F29" t="str">
        <f t="shared" ref="F29" si="191">IF(B28="","",IF(ISNUMBER(MATCH(B28,U$4:U$83,0)),INDEX(V$4:Z$83,MATCH(B28,U$4:U$83,0)+1,5),""))</f>
        <v/>
      </c>
      <c r="G29" s="112"/>
      <c r="H29" s="114"/>
      <c r="I29" s="112"/>
      <c r="J29" s="113"/>
      <c r="K29" s="112"/>
      <c r="M29" s="116"/>
      <c r="N29" s="116"/>
      <c r="O29" t="str">
        <f>IF(N28="","",PÚ!H29)</f>
        <v/>
      </c>
      <c r="P29">
        <f t="shared" si="0"/>
        <v>1000000</v>
      </c>
      <c r="Q29" s="116"/>
      <c r="R29" s="112"/>
      <c r="T29" s="116"/>
      <c r="U29" s="116"/>
      <c r="V29" t="str">
        <f>IF(U28="","",'dvojice '!U29)</f>
        <v/>
      </c>
      <c r="W29">
        <f t="shared" si="1"/>
        <v>1000000</v>
      </c>
      <c r="X29" s="116"/>
      <c r="Y29" s="112"/>
      <c r="Z29" t="str">
        <f>IF(U28="","",IF(V29="dnf","",IF(V29="n","",SUM('dvojice '!H29:S29))))</f>
        <v/>
      </c>
    </row>
    <row r="30" spans="1:26" ht="15.75" customHeight="1" x14ac:dyDescent="0.25">
      <c r="A30" s="116" t="str">
        <f>IF(startovka!B30="","",startovka!A30)</f>
        <v/>
      </c>
      <c r="B30" s="116" t="str">
        <f>IF(startovka!B30="","",startovka!B30)</f>
        <v/>
      </c>
      <c r="C30" t="str">
        <f t="shared" ref="C30" si="192">IF(B30="","",IF(ISNUMBER(MATCH(B30,N$4:N$83,0)),INDEX(O$4:R$83,MATCH(B30,N$4:N$83,0),1),"dnf"))</f>
        <v/>
      </c>
      <c r="D30" s="115" t="str">
        <f t="shared" ref="D30" si="193">IF(B30="","",IF(ISNUMBER(MATCH(B30,N$4:N$83,0)),INDEX(O$4:R$83,MATCH(B30,N$4:N$83,0),4),MAX(R30:R109)))</f>
        <v/>
      </c>
      <c r="E30" t="str">
        <f t="shared" ref="E30" si="194">IF(B30="","",IF(ISNUMBER(MATCH(B30,U$4:U$83,0)),INDEX(V$4:Z$83,MATCH(B30,U$4:U$83,0),1),"dnf"))</f>
        <v/>
      </c>
      <c r="F30" t="str">
        <f t="shared" ref="F30" si="195">IF(B30="","",IF(ISNUMBER(MATCH(B30,U$4:U$83,0)),INDEX(V$4:Z$83,MATCH(B30,U$4:U$83,0),5),""))</f>
        <v/>
      </c>
      <c r="G30" s="115" t="str">
        <f t="shared" ref="G30" si="196">IF(B30="","",IF(ISNUMBER(MATCH(B30,U$4:U$83,0)),INDEX(V$4:Z$83,MATCH(B30,U$4:U$83,0),4),MAX(Y30:Y109)))</f>
        <v/>
      </c>
      <c r="H30" s="114" t="str">
        <f t="shared" ref="H30" si="197">IF(B30="","",G30+D30*1.000001)</f>
        <v/>
      </c>
      <c r="I30" s="112" t="str">
        <f t="shared" ref="I30" si="198">IF(B30="","",RANK(H30,H$4:H$83,1))</f>
        <v/>
      </c>
      <c r="J30" s="113" t="str">
        <f t="shared" ref="J30" si="199">IF(B30="","",H30+A30/1000000000)</f>
        <v/>
      </c>
      <c r="K30" s="112" t="str">
        <f t="shared" ref="K30" si="200">IF(B30="","",RANK(J30,J$4:J$83,1))</f>
        <v/>
      </c>
      <c r="M30" s="116" t="str">
        <f>IF(PÚ!B30="","",PÚ!A30)</f>
        <v/>
      </c>
      <c r="N30" s="116" t="str">
        <f>IF(PÚ!B30="","",PÚ!B30)</f>
        <v/>
      </c>
      <c r="O30" t="str">
        <f>IF(N30="","",PÚ!H30)</f>
        <v/>
      </c>
      <c r="P30">
        <f t="shared" si="0"/>
        <v>1000000</v>
      </c>
      <c r="Q30" s="116">
        <f t="shared" ref="Q30" si="201">MIN(P30:P31)+MAX(P30:P31)/10000000000</f>
        <v>1000000.0000999999</v>
      </c>
      <c r="R30" s="112">
        <f t="shared" ref="R30" si="202">RANK(Q30,Q$4:Q$83,1)</f>
        <v>10</v>
      </c>
      <c r="T30" s="116" t="str">
        <f>IF('dvojice '!B30="","",'dvojice '!A30)</f>
        <v/>
      </c>
      <c r="U30" s="116" t="str">
        <f>IF('dvojice '!B30="","",'dvojice '!B30)</f>
        <v/>
      </c>
      <c r="V30" t="str">
        <f>IF(U30="","",'dvojice '!U30)</f>
        <v/>
      </c>
      <c r="W30">
        <f t="shared" si="1"/>
        <v>1000000</v>
      </c>
      <c r="X30" s="116">
        <f t="shared" ref="X30" si="203">IF(U30="",1000000,MIN(W30:W31)+MAX(W30:W31)/10000000000+INDEX(Z30:Z31,MATCH(MIN(W30:W31),W30:W31,0),1)/1000000000000000)</f>
        <v>1000000</v>
      </c>
      <c r="Y30" s="112">
        <f t="shared" ref="Y30" si="204">RANK(X30,X$4:X$83,1)</f>
        <v>10</v>
      </c>
      <c r="Z30" t="str">
        <f>IF(U30="","",IF(V30="dnf","",IF(V30="n","",SUM('dvojice '!H30:S30))))</f>
        <v/>
      </c>
    </row>
    <row r="31" spans="1:26" ht="15.75" customHeight="1" thickBot="1" x14ac:dyDescent="0.3">
      <c r="A31" s="116"/>
      <c r="B31" s="116"/>
      <c r="C31" t="str">
        <f t="shared" ref="C31" si="205">IF(B30="","",IF(ISNUMBER(MATCH(B30,N$4:N$83,0)),INDEX(O$4:R$83,MATCH(B30,N$4:N$83,0)+1,1),"dnf"))</f>
        <v/>
      </c>
      <c r="D31" s="116"/>
      <c r="E31" t="str">
        <f t="shared" ref="E31" si="206">IF(B30="","",IF(ISNUMBER(MATCH(B30,U$4:U$83,0)),INDEX(V$4:Z$83,MATCH(B30,U$4:U$83,0)+1,1),"dnf"))</f>
        <v/>
      </c>
      <c r="F31" t="str">
        <f t="shared" ref="F31" si="207">IF(B30="","",IF(ISNUMBER(MATCH(B30,U$4:U$83,0)),INDEX(V$4:Z$83,MATCH(B30,U$4:U$83,0)+1,5),""))</f>
        <v/>
      </c>
      <c r="G31" s="112"/>
      <c r="H31" s="114"/>
      <c r="I31" s="112"/>
      <c r="J31" s="113"/>
      <c r="K31" s="112"/>
      <c r="M31" s="116"/>
      <c r="N31" s="116"/>
      <c r="O31" t="str">
        <f>IF(N30="","",PÚ!H31)</f>
        <v/>
      </c>
      <c r="P31">
        <f t="shared" si="0"/>
        <v>1000000</v>
      </c>
      <c r="Q31" s="116"/>
      <c r="R31" s="112"/>
      <c r="T31" s="116"/>
      <c r="U31" s="116"/>
      <c r="V31" t="str">
        <f>IF(U30="","",'dvojice '!U31)</f>
        <v/>
      </c>
      <c r="W31">
        <f t="shared" si="1"/>
        <v>1000000</v>
      </c>
      <c r="X31" s="116"/>
      <c r="Y31" s="112"/>
      <c r="Z31" t="str">
        <f>IF(U30="","",IF(V31="dnf","",IF(V31="n","",SUM('dvojice '!H31:S31))))</f>
        <v/>
      </c>
    </row>
    <row r="32" spans="1:26" ht="15.75" customHeight="1" x14ac:dyDescent="0.25">
      <c r="A32" s="116" t="str">
        <f>IF(startovka!B32="","",startovka!A32)</f>
        <v/>
      </c>
      <c r="B32" s="116" t="str">
        <f>IF(startovka!B32="","",startovka!B32)</f>
        <v/>
      </c>
      <c r="C32" t="str">
        <f t="shared" ref="C32" si="208">IF(B32="","",IF(ISNUMBER(MATCH(B32,N$4:N$83,0)),INDEX(O$4:R$83,MATCH(B32,N$4:N$83,0),1),"dnf"))</f>
        <v/>
      </c>
      <c r="D32" s="115" t="str">
        <f t="shared" ref="D32" si="209">IF(B32="","",IF(ISNUMBER(MATCH(B32,N$4:N$83,0)),INDEX(O$4:R$83,MATCH(B32,N$4:N$83,0),4),MAX(R32:R111)))</f>
        <v/>
      </c>
      <c r="E32" t="str">
        <f t="shared" ref="E32" si="210">IF(B32="","",IF(ISNUMBER(MATCH(B32,U$4:U$83,0)),INDEX(V$4:Z$83,MATCH(B32,U$4:U$83,0),1),"dnf"))</f>
        <v/>
      </c>
      <c r="F32" t="str">
        <f t="shared" ref="F32" si="211">IF(B32="","",IF(ISNUMBER(MATCH(B32,U$4:U$83,0)),INDEX(V$4:Z$83,MATCH(B32,U$4:U$83,0),5),""))</f>
        <v/>
      </c>
      <c r="G32" s="115" t="str">
        <f t="shared" ref="G32" si="212">IF(B32="","",IF(ISNUMBER(MATCH(B32,U$4:U$83,0)),INDEX(V$4:Z$83,MATCH(B32,U$4:U$83,0),4),MAX(Y32:Y111)))</f>
        <v/>
      </c>
      <c r="H32" s="114" t="str">
        <f t="shared" ref="H32" si="213">IF(B32="","",G32+D32*1.000001)</f>
        <v/>
      </c>
      <c r="I32" s="112" t="str">
        <f t="shared" ref="I32" si="214">IF(B32="","",RANK(H32,H$4:H$83,1))</f>
        <v/>
      </c>
      <c r="J32" s="113" t="str">
        <f t="shared" ref="J32" si="215">IF(B32="","",H32+A32/1000000000)</f>
        <v/>
      </c>
      <c r="K32" s="112" t="str">
        <f t="shared" ref="K32" si="216">IF(B32="","",RANK(J32,J$4:J$83,1))</f>
        <v/>
      </c>
      <c r="M32" s="116" t="str">
        <f>IF(PÚ!B32="","",PÚ!A32)</f>
        <v/>
      </c>
      <c r="N32" s="116" t="str">
        <f>IF(PÚ!B32="","",PÚ!B32)</f>
        <v/>
      </c>
      <c r="O32" t="str">
        <f>IF(N32="","",PÚ!H32)</f>
        <v/>
      </c>
      <c r="P32">
        <f t="shared" si="0"/>
        <v>1000000</v>
      </c>
      <c r="Q32" s="116">
        <f t="shared" ref="Q32" si="217">MIN(P32:P33)+MAX(P32:P33)/10000000000</f>
        <v>1000000.0000999999</v>
      </c>
      <c r="R32" s="112">
        <f t="shared" ref="R32" si="218">RANK(Q32,Q$4:Q$83,1)</f>
        <v>10</v>
      </c>
      <c r="T32" s="116" t="str">
        <f>IF('dvojice '!B32="","",'dvojice '!A32)</f>
        <v/>
      </c>
      <c r="U32" s="116" t="str">
        <f>IF('dvojice '!B32="","",'dvojice '!B32)</f>
        <v/>
      </c>
      <c r="V32" t="str">
        <f>IF(U32="","",'dvojice '!U32)</f>
        <v/>
      </c>
      <c r="W32">
        <f t="shared" si="1"/>
        <v>1000000</v>
      </c>
      <c r="X32" s="116">
        <f t="shared" ref="X32" si="219">IF(U32="",1000000,MIN(W32:W33)+MAX(W32:W33)/10000000000+INDEX(Z32:Z33,MATCH(MIN(W32:W33),W32:W33,0),1)/1000000000000000)</f>
        <v>1000000</v>
      </c>
      <c r="Y32" s="112">
        <f t="shared" ref="Y32" si="220">RANK(X32,X$4:X$83,1)</f>
        <v>10</v>
      </c>
      <c r="Z32" t="str">
        <f>IF(U32="","",IF(V32="dnf","",IF(V32="n","",SUM('dvojice '!H32:S32))))</f>
        <v/>
      </c>
    </row>
    <row r="33" spans="1:26" ht="15.75" customHeight="1" thickBot="1" x14ac:dyDescent="0.3">
      <c r="A33" s="116"/>
      <c r="B33" s="116"/>
      <c r="C33" t="str">
        <f t="shared" ref="C33" si="221">IF(B32="","",IF(ISNUMBER(MATCH(B32,N$4:N$83,0)),INDEX(O$4:R$83,MATCH(B32,N$4:N$83,0)+1,1),"dnf"))</f>
        <v/>
      </c>
      <c r="D33" s="116"/>
      <c r="E33" t="str">
        <f t="shared" ref="E33" si="222">IF(B32="","",IF(ISNUMBER(MATCH(B32,U$4:U$83,0)),INDEX(V$4:Z$83,MATCH(B32,U$4:U$83,0)+1,1),"dnf"))</f>
        <v/>
      </c>
      <c r="F33" t="str">
        <f t="shared" ref="F33" si="223">IF(B32="","",IF(ISNUMBER(MATCH(B32,U$4:U$83,0)),INDEX(V$4:Z$83,MATCH(B32,U$4:U$83,0)+1,5),""))</f>
        <v/>
      </c>
      <c r="G33" s="112"/>
      <c r="H33" s="114"/>
      <c r="I33" s="112"/>
      <c r="J33" s="113"/>
      <c r="K33" s="112"/>
      <c r="M33" s="116"/>
      <c r="N33" s="116"/>
      <c r="O33" t="str">
        <f>IF(N32="","",PÚ!H33)</f>
        <v/>
      </c>
      <c r="P33">
        <f t="shared" si="0"/>
        <v>1000000</v>
      </c>
      <c r="Q33" s="116"/>
      <c r="R33" s="112"/>
      <c r="T33" s="116"/>
      <c r="U33" s="116"/>
      <c r="V33" t="str">
        <f>IF(U32="","",'dvojice '!U33)</f>
        <v/>
      </c>
      <c r="W33">
        <f t="shared" si="1"/>
        <v>1000000</v>
      </c>
      <c r="X33" s="116"/>
      <c r="Y33" s="112"/>
      <c r="Z33" t="str">
        <f>IF(U32="","",IF(V33="dnf","",IF(V33="n","",SUM('dvojice '!H33:S33))))</f>
        <v/>
      </c>
    </row>
    <row r="34" spans="1:26" ht="15.75" customHeight="1" x14ac:dyDescent="0.25">
      <c r="A34" s="116" t="str">
        <f>IF(startovka!B34="","",startovka!A34)</f>
        <v/>
      </c>
      <c r="B34" s="116" t="str">
        <f>IF(startovka!B34="","",startovka!B34)</f>
        <v/>
      </c>
      <c r="C34" t="str">
        <f t="shared" ref="C34" si="224">IF(B34="","",IF(ISNUMBER(MATCH(B34,N$4:N$83,0)),INDEX(O$4:R$83,MATCH(B34,N$4:N$83,0),1),"dnf"))</f>
        <v/>
      </c>
      <c r="D34" s="115" t="str">
        <f t="shared" ref="D34" si="225">IF(B34="","",IF(ISNUMBER(MATCH(B34,N$4:N$83,0)),INDEX(O$4:R$83,MATCH(B34,N$4:N$83,0),4),MAX(R34:R113)))</f>
        <v/>
      </c>
      <c r="E34" t="str">
        <f t="shared" ref="E34" si="226">IF(B34="","",IF(ISNUMBER(MATCH(B34,U$4:U$83,0)),INDEX(V$4:Z$83,MATCH(B34,U$4:U$83,0),1),"dnf"))</f>
        <v/>
      </c>
      <c r="F34" t="str">
        <f t="shared" ref="F34" si="227">IF(B34="","",IF(ISNUMBER(MATCH(B34,U$4:U$83,0)),INDEX(V$4:Z$83,MATCH(B34,U$4:U$83,0),5),""))</f>
        <v/>
      </c>
      <c r="G34" s="115" t="str">
        <f t="shared" ref="G34" si="228">IF(B34="","",IF(ISNUMBER(MATCH(B34,U$4:U$83,0)),INDEX(V$4:Z$83,MATCH(B34,U$4:U$83,0),4),MAX(Y34:Y113)))</f>
        <v/>
      </c>
      <c r="H34" s="114" t="str">
        <f t="shared" ref="H34" si="229">IF(B34="","",G34+D34*1.000001)</f>
        <v/>
      </c>
      <c r="I34" s="112" t="str">
        <f t="shared" ref="I34" si="230">IF(B34="","",RANK(H34,H$4:H$83,1))</f>
        <v/>
      </c>
      <c r="J34" s="113" t="str">
        <f t="shared" ref="J34" si="231">IF(B34="","",H34+A34/1000000000)</f>
        <v/>
      </c>
      <c r="K34" s="112" t="str">
        <f t="shared" ref="K34" si="232">IF(B34="","",RANK(J34,J$4:J$83,1))</f>
        <v/>
      </c>
      <c r="M34" s="116" t="str">
        <f>IF(PÚ!B34="","",PÚ!A34)</f>
        <v/>
      </c>
      <c r="N34" s="116" t="str">
        <f>IF(PÚ!B34="","",PÚ!B34)</f>
        <v/>
      </c>
      <c r="O34" t="str">
        <f>IF(N34="","",PÚ!H34)</f>
        <v/>
      </c>
      <c r="P34">
        <f t="shared" si="0"/>
        <v>1000000</v>
      </c>
      <c r="Q34" s="116">
        <f t="shared" ref="Q34" si="233">MIN(P34:P35)+MAX(P34:P35)/10000000000</f>
        <v>1000000.0000999999</v>
      </c>
      <c r="R34" s="112">
        <f t="shared" ref="R34" si="234">RANK(Q34,Q$4:Q$83,1)</f>
        <v>10</v>
      </c>
      <c r="T34" s="116" t="str">
        <f>IF('dvojice '!B34="","",'dvojice '!A34)</f>
        <v/>
      </c>
      <c r="U34" s="116" t="str">
        <f>IF('dvojice '!B34="","",'dvojice '!B34)</f>
        <v/>
      </c>
      <c r="V34" t="str">
        <f>IF(U34="","",'dvojice '!U34)</f>
        <v/>
      </c>
      <c r="W34">
        <f t="shared" si="1"/>
        <v>1000000</v>
      </c>
      <c r="X34" s="116">
        <f t="shared" ref="X34" si="235">IF(U34="",1000000,MIN(W34:W35)+MAX(W34:W35)/10000000000+INDEX(Z34:Z35,MATCH(MIN(W34:W35),W34:W35,0),1)/1000000000000000)</f>
        <v>1000000</v>
      </c>
      <c r="Y34" s="112">
        <f t="shared" ref="Y34" si="236">RANK(X34,X$4:X$83,1)</f>
        <v>10</v>
      </c>
      <c r="Z34" t="str">
        <f>IF(U34="","",IF(V34="dnf","",IF(V34="n","",SUM('dvojice '!H34:S34))))</f>
        <v/>
      </c>
    </row>
    <row r="35" spans="1:26" ht="15.75" customHeight="1" thickBot="1" x14ac:dyDescent="0.3">
      <c r="A35" s="116"/>
      <c r="B35" s="116"/>
      <c r="C35" t="str">
        <f t="shared" ref="C35" si="237">IF(B34="","",IF(ISNUMBER(MATCH(B34,N$4:N$83,0)),INDEX(O$4:R$83,MATCH(B34,N$4:N$83,0)+1,1),"dnf"))</f>
        <v/>
      </c>
      <c r="D35" s="116"/>
      <c r="E35" t="str">
        <f t="shared" ref="E35" si="238">IF(B34="","",IF(ISNUMBER(MATCH(B34,U$4:U$83,0)),INDEX(V$4:Z$83,MATCH(B34,U$4:U$83,0)+1,1),"dnf"))</f>
        <v/>
      </c>
      <c r="F35" t="str">
        <f t="shared" ref="F35" si="239">IF(B34="","",IF(ISNUMBER(MATCH(B34,U$4:U$83,0)),INDEX(V$4:Z$83,MATCH(B34,U$4:U$83,0)+1,5),""))</f>
        <v/>
      </c>
      <c r="G35" s="112"/>
      <c r="H35" s="114"/>
      <c r="I35" s="112"/>
      <c r="J35" s="113"/>
      <c r="K35" s="112"/>
      <c r="M35" s="116"/>
      <c r="N35" s="116"/>
      <c r="O35" t="str">
        <f>IF(N34="","",PÚ!H35)</f>
        <v/>
      </c>
      <c r="P35">
        <f t="shared" si="0"/>
        <v>1000000</v>
      </c>
      <c r="Q35" s="116"/>
      <c r="R35" s="112"/>
      <c r="T35" s="116"/>
      <c r="U35" s="116"/>
      <c r="V35" t="str">
        <f>IF(U34="","",'dvojice '!U35)</f>
        <v/>
      </c>
      <c r="W35">
        <f t="shared" si="1"/>
        <v>1000000</v>
      </c>
      <c r="X35" s="116"/>
      <c r="Y35" s="112"/>
      <c r="Z35" t="str">
        <f>IF(U34="","",IF(V35="dnf","",IF(V35="n","",SUM('dvojice '!H35:S35))))</f>
        <v/>
      </c>
    </row>
    <row r="36" spans="1:26" ht="15.75" customHeight="1" x14ac:dyDescent="0.25">
      <c r="A36" s="116" t="str">
        <f>IF(startovka!B36="","",startovka!A36)</f>
        <v/>
      </c>
      <c r="B36" s="116" t="str">
        <f>IF(startovka!B36="","",startovka!B36)</f>
        <v/>
      </c>
      <c r="C36" t="str">
        <f t="shared" ref="C36" si="240">IF(B36="","",IF(ISNUMBER(MATCH(B36,N$4:N$83,0)),INDEX(O$4:R$83,MATCH(B36,N$4:N$83,0),1),"dnf"))</f>
        <v/>
      </c>
      <c r="D36" s="115" t="str">
        <f t="shared" ref="D36" si="241">IF(B36="","",IF(ISNUMBER(MATCH(B36,N$4:N$83,0)),INDEX(O$4:R$83,MATCH(B36,N$4:N$83,0),4),MAX(R36:R115)))</f>
        <v/>
      </c>
      <c r="E36" t="str">
        <f t="shared" ref="E36" si="242">IF(B36="","",IF(ISNUMBER(MATCH(B36,U$4:U$83,0)),INDEX(V$4:Z$83,MATCH(B36,U$4:U$83,0),1),"dnf"))</f>
        <v/>
      </c>
      <c r="F36" t="str">
        <f t="shared" ref="F36" si="243">IF(B36="","",IF(ISNUMBER(MATCH(B36,U$4:U$83,0)),INDEX(V$4:Z$83,MATCH(B36,U$4:U$83,0),5),""))</f>
        <v/>
      </c>
      <c r="G36" s="115" t="str">
        <f t="shared" ref="G36" si="244">IF(B36="","",IF(ISNUMBER(MATCH(B36,U$4:U$83,0)),INDEX(V$4:Z$83,MATCH(B36,U$4:U$83,0),4),MAX(Y36:Y115)))</f>
        <v/>
      </c>
      <c r="H36" s="114" t="str">
        <f t="shared" ref="H36" si="245">IF(B36="","",G36+D36*1.000001)</f>
        <v/>
      </c>
      <c r="I36" s="112" t="str">
        <f t="shared" ref="I36" si="246">IF(B36="","",RANK(H36,H$4:H$83,1))</f>
        <v/>
      </c>
      <c r="J36" s="113" t="str">
        <f t="shared" ref="J36" si="247">IF(B36="","",H36+A36/1000000000)</f>
        <v/>
      </c>
      <c r="K36" s="112" t="str">
        <f t="shared" ref="K36" si="248">IF(B36="","",RANK(J36,J$4:J$83,1))</f>
        <v/>
      </c>
      <c r="M36" s="116" t="str">
        <f>IF(PÚ!B36="","",PÚ!A36)</f>
        <v/>
      </c>
      <c r="N36" s="116" t="str">
        <f>IF(PÚ!B36="","",PÚ!B36)</f>
        <v/>
      </c>
      <c r="O36" t="str">
        <f>IF(N36="","",PÚ!H36)</f>
        <v/>
      </c>
      <c r="P36">
        <f t="shared" si="0"/>
        <v>1000000</v>
      </c>
      <c r="Q36" s="116">
        <f t="shared" ref="Q36" si="249">MIN(P36:P37)+MAX(P36:P37)/10000000000</f>
        <v>1000000.0000999999</v>
      </c>
      <c r="R36" s="112">
        <f t="shared" ref="R36" si="250">RANK(Q36,Q$4:Q$83,1)</f>
        <v>10</v>
      </c>
      <c r="T36" s="116" t="str">
        <f>IF('dvojice '!B36="","",'dvojice '!A36)</f>
        <v/>
      </c>
      <c r="U36" s="116" t="str">
        <f>IF('dvojice '!B36="","",'dvojice '!B36)</f>
        <v/>
      </c>
      <c r="V36" t="str">
        <f>IF(U36="","",'dvojice '!U36)</f>
        <v/>
      </c>
      <c r="W36">
        <f t="shared" si="1"/>
        <v>1000000</v>
      </c>
      <c r="X36" s="116">
        <f t="shared" ref="X36" si="251">IF(U36="",1000000,MIN(W36:W37)+MAX(W36:W37)/10000000000+INDEX(Z36:Z37,MATCH(MIN(W36:W37),W36:W37,0),1)/1000000000000000)</f>
        <v>1000000</v>
      </c>
      <c r="Y36" s="112">
        <f t="shared" ref="Y36" si="252">RANK(X36,X$4:X$83,1)</f>
        <v>10</v>
      </c>
      <c r="Z36" t="str">
        <f>IF(U36="","",IF(V36="dnf","",IF(V36="n","",SUM('dvojice '!H36:S36))))</f>
        <v/>
      </c>
    </row>
    <row r="37" spans="1:26" ht="15.75" customHeight="1" thickBot="1" x14ac:dyDescent="0.3">
      <c r="A37" s="116"/>
      <c r="B37" s="116"/>
      <c r="C37" t="str">
        <f t="shared" ref="C37" si="253">IF(B36="","",IF(ISNUMBER(MATCH(B36,N$4:N$83,0)),INDEX(O$4:R$83,MATCH(B36,N$4:N$83,0)+1,1),"dnf"))</f>
        <v/>
      </c>
      <c r="D37" s="116"/>
      <c r="E37" t="str">
        <f t="shared" ref="E37" si="254">IF(B36="","",IF(ISNUMBER(MATCH(B36,U$4:U$83,0)),INDEX(V$4:Z$83,MATCH(B36,U$4:U$83,0)+1,1),"dnf"))</f>
        <v/>
      </c>
      <c r="F37" t="str">
        <f t="shared" ref="F37" si="255">IF(B36="","",IF(ISNUMBER(MATCH(B36,U$4:U$83,0)),INDEX(V$4:Z$83,MATCH(B36,U$4:U$83,0)+1,5),""))</f>
        <v/>
      </c>
      <c r="G37" s="112"/>
      <c r="H37" s="114"/>
      <c r="I37" s="112"/>
      <c r="J37" s="113"/>
      <c r="K37" s="112"/>
      <c r="M37" s="116"/>
      <c r="N37" s="116"/>
      <c r="O37" t="str">
        <f>IF(N36="","",PÚ!H37)</f>
        <v/>
      </c>
      <c r="P37">
        <f t="shared" si="0"/>
        <v>1000000</v>
      </c>
      <c r="Q37" s="116"/>
      <c r="R37" s="112"/>
      <c r="T37" s="116"/>
      <c r="U37" s="116"/>
      <c r="V37" t="str">
        <f>IF(U36="","",'dvojice '!U37)</f>
        <v/>
      </c>
      <c r="W37">
        <f t="shared" si="1"/>
        <v>1000000</v>
      </c>
      <c r="X37" s="116"/>
      <c r="Y37" s="112"/>
      <c r="Z37" t="str">
        <f>IF(U36="","",IF(V37="dnf","",IF(V37="n","",SUM('dvojice '!H37:S37))))</f>
        <v/>
      </c>
    </row>
    <row r="38" spans="1:26" ht="15.75" customHeight="1" x14ac:dyDescent="0.25">
      <c r="A38" s="116" t="str">
        <f>IF(startovka!B38="","",startovka!A38)</f>
        <v/>
      </c>
      <c r="B38" s="116" t="str">
        <f>IF(startovka!B38="","",startovka!B38)</f>
        <v/>
      </c>
      <c r="C38" t="str">
        <f t="shared" ref="C38" si="256">IF(B38="","",IF(ISNUMBER(MATCH(B38,N$4:N$83,0)),INDEX(O$4:R$83,MATCH(B38,N$4:N$83,0),1),"dnf"))</f>
        <v/>
      </c>
      <c r="D38" s="115" t="str">
        <f t="shared" ref="D38" si="257">IF(B38="","",IF(ISNUMBER(MATCH(B38,N$4:N$83,0)),INDEX(O$4:R$83,MATCH(B38,N$4:N$83,0),4),MAX(R38:R117)))</f>
        <v/>
      </c>
      <c r="E38" t="str">
        <f t="shared" ref="E38" si="258">IF(B38="","",IF(ISNUMBER(MATCH(B38,U$4:U$83,0)),INDEX(V$4:Z$83,MATCH(B38,U$4:U$83,0),1),"dnf"))</f>
        <v/>
      </c>
      <c r="F38" t="str">
        <f t="shared" ref="F38" si="259">IF(B38="","",IF(ISNUMBER(MATCH(B38,U$4:U$83,0)),INDEX(V$4:Z$83,MATCH(B38,U$4:U$83,0),5),""))</f>
        <v/>
      </c>
      <c r="G38" s="115" t="str">
        <f t="shared" ref="G38" si="260">IF(B38="","",IF(ISNUMBER(MATCH(B38,U$4:U$83,0)),INDEX(V$4:Z$83,MATCH(B38,U$4:U$83,0),4),MAX(Y38:Y117)))</f>
        <v/>
      </c>
      <c r="H38" s="114" t="str">
        <f t="shared" ref="H38" si="261">IF(B38="","",G38+D38*1.000001)</f>
        <v/>
      </c>
      <c r="I38" s="112" t="str">
        <f t="shared" ref="I38" si="262">IF(B38="","",RANK(H38,H$4:H$83,1))</f>
        <v/>
      </c>
      <c r="J38" s="113" t="str">
        <f t="shared" ref="J38" si="263">IF(B38="","",H38+A38/1000000000)</f>
        <v/>
      </c>
      <c r="K38" s="112" t="str">
        <f t="shared" ref="K38" si="264">IF(B38="","",RANK(J38,J$4:J$83,1))</f>
        <v/>
      </c>
      <c r="M38" s="116" t="str">
        <f>IF(PÚ!B38="","",PÚ!A38)</f>
        <v/>
      </c>
      <c r="N38" s="116" t="str">
        <f>IF(PÚ!B38="","",PÚ!B38)</f>
        <v/>
      </c>
      <c r="O38" t="str">
        <f>IF(N38="","",PÚ!H38)</f>
        <v/>
      </c>
      <c r="P38">
        <f t="shared" si="0"/>
        <v>1000000</v>
      </c>
      <c r="Q38" s="116">
        <f t="shared" ref="Q38" si="265">MIN(P38:P39)+MAX(P38:P39)/10000000000</f>
        <v>1000000.0000999999</v>
      </c>
      <c r="R38" s="112">
        <f t="shared" ref="R38" si="266">RANK(Q38,Q$4:Q$83,1)</f>
        <v>10</v>
      </c>
      <c r="T38" s="116" t="str">
        <f>IF('dvojice '!B38="","",'dvojice '!A38)</f>
        <v/>
      </c>
      <c r="U38" s="116" t="str">
        <f>IF('dvojice '!B38="","",'dvojice '!B38)</f>
        <v/>
      </c>
      <c r="V38" t="str">
        <f>IF(U38="","",'dvojice '!U38)</f>
        <v/>
      </c>
      <c r="W38">
        <f t="shared" si="1"/>
        <v>1000000</v>
      </c>
      <c r="X38" s="116">
        <f t="shared" ref="X38" si="267">IF(U38="",1000000,MIN(W38:W39)+MAX(W38:W39)/10000000000+INDEX(Z38:Z39,MATCH(MIN(W38:W39),W38:W39,0),1)/1000000000000000)</f>
        <v>1000000</v>
      </c>
      <c r="Y38" s="112">
        <f t="shared" ref="Y38" si="268">RANK(X38,X$4:X$83,1)</f>
        <v>10</v>
      </c>
      <c r="Z38" t="str">
        <f>IF(U38="","",IF(V38="dnf","",IF(V38="n","",SUM('dvojice '!H38:S38))))</f>
        <v/>
      </c>
    </row>
    <row r="39" spans="1:26" ht="15.75" customHeight="1" thickBot="1" x14ac:dyDescent="0.3">
      <c r="A39" s="116"/>
      <c r="B39" s="116"/>
      <c r="C39" t="str">
        <f t="shared" ref="C39" si="269">IF(B38="","",IF(ISNUMBER(MATCH(B38,N$4:N$83,0)),INDEX(O$4:R$83,MATCH(B38,N$4:N$83,0)+1,1),"dnf"))</f>
        <v/>
      </c>
      <c r="D39" s="116"/>
      <c r="E39" t="str">
        <f t="shared" ref="E39" si="270">IF(B38="","",IF(ISNUMBER(MATCH(B38,U$4:U$83,0)),INDEX(V$4:Z$83,MATCH(B38,U$4:U$83,0)+1,1),"dnf"))</f>
        <v/>
      </c>
      <c r="F39" t="str">
        <f t="shared" ref="F39" si="271">IF(B38="","",IF(ISNUMBER(MATCH(B38,U$4:U$83,0)),INDEX(V$4:Z$83,MATCH(B38,U$4:U$83,0)+1,5),""))</f>
        <v/>
      </c>
      <c r="G39" s="112"/>
      <c r="H39" s="114"/>
      <c r="I39" s="112"/>
      <c r="J39" s="113"/>
      <c r="K39" s="112"/>
      <c r="M39" s="116"/>
      <c r="N39" s="116"/>
      <c r="O39" t="str">
        <f>IF(N38="","",PÚ!H39)</f>
        <v/>
      </c>
      <c r="P39">
        <f t="shared" si="0"/>
        <v>1000000</v>
      </c>
      <c r="Q39" s="116"/>
      <c r="R39" s="112"/>
      <c r="T39" s="116"/>
      <c r="U39" s="116"/>
      <c r="V39" t="str">
        <f>IF(U38="","",'dvojice '!U39)</f>
        <v/>
      </c>
      <c r="W39">
        <f t="shared" si="1"/>
        <v>1000000</v>
      </c>
      <c r="X39" s="116"/>
      <c r="Y39" s="112"/>
      <c r="Z39" t="str">
        <f>IF(U38="","",IF(V39="dnf","",IF(V39="n","",SUM('dvojice '!H39:S39))))</f>
        <v/>
      </c>
    </row>
    <row r="40" spans="1:26" ht="15.75" customHeight="1" x14ac:dyDescent="0.25">
      <c r="A40" s="116" t="str">
        <f>IF(startovka!B40="","",startovka!A40)</f>
        <v/>
      </c>
      <c r="B40" s="116" t="str">
        <f>IF(startovka!B40="","",startovka!B40)</f>
        <v/>
      </c>
      <c r="C40" t="str">
        <f t="shared" ref="C40" si="272">IF(B40="","",IF(ISNUMBER(MATCH(B40,N$4:N$83,0)),INDEX(O$4:R$83,MATCH(B40,N$4:N$83,0),1),"dnf"))</f>
        <v/>
      </c>
      <c r="D40" s="115" t="str">
        <f t="shared" ref="D40" si="273">IF(B40="","",IF(ISNUMBER(MATCH(B40,N$4:N$83,0)),INDEX(O$4:R$83,MATCH(B40,N$4:N$83,0),4),MAX(R40:R119)))</f>
        <v/>
      </c>
      <c r="E40" t="str">
        <f t="shared" ref="E40" si="274">IF(B40="","",IF(ISNUMBER(MATCH(B40,U$4:U$83,0)),INDEX(V$4:Z$83,MATCH(B40,U$4:U$83,0),1),"dnf"))</f>
        <v/>
      </c>
      <c r="F40" t="str">
        <f t="shared" ref="F40" si="275">IF(B40="","",IF(ISNUMBER(MATCH(B40,U$4:U$83,0)),INDEX(V$4:Z$83,MATCH(B40,U$4:U$83,0),5),""))</f>
        <v/>
      </c>
      <c r="G40" s="115" t="str">
        <f t="shared" ref="G40" si="276">IF(B40="","",IF(ISNUMBER(MATCH(B40,U$4:U$83,0)),INDEX(V$4:Z$83,MATCH(B40,U$4:U$83,0),4),MAX(Y40:Y119)))</f>
        <v/>
      </c>
      <c r="H40" s="114" t="str">
        <f t="shared" ref="H40" si="277">IF(B40="","",G40+D40*1.000001)</f>
        <v/>
      </c>
      <c r="I40" s="112" t="str">
        <f t="shared" ref="I40" si="278">IF(B40="","",RANK(H40,H$4:H$83,1))</f>
        <v/>
      </c>
      <c r="J40" s="113" t="str">
        <f t="shared" ref="J40" si="279">IF(B40="","",H40+A40/1000000000)</f>
        <v/>
      </c>
      <c r="K40" s="112" t="str">
        <f t="shared" ref="K40" si="280">IF(B40="","",RANK(J40,J$4:J$83,1))</f>
        <v/>
      </c>
      <c r="M40" s="116" t="str">
        <f>IF(PÚ!B40="","",PÚ!A40)</f>
        <v/>
      </c>
      <c r="N40" s="116" t="str">
        <f>IF(PÚ!B40="","",PÚ!B40)</f>
        <v/>
      </c>
      <c r="O40" t="str">
        <f>IF(N40="","",PÚ!H40)</f>
        <v/>
      </c>
      <c r="P40">
        <f t="shared" si="0"/>
        <v>1000000</v>
      </c>
      <c r="Q40" s="116">
        <f t="shared" ref="Q40" si="281">MIN(P40:P41)+MAX(P40:P41)/10000000000</f>
        <v>1000000.0000999999</v>
      </c>
      <c r="R40" s="112">
        <f t="shared" ref="R40" si="282">RANK(Q40,Q$4:Q$83,1)</f>
        <v>10</v>
      </c>
      <c r="T40" s="116" t="str">
        <f>IF('dvojice '!B40="","",'dvojice '!A40)</f>
        <v/>
      </c>
      <c r="U40" s="116" t="str">
        <f>IF('dvojice '!B40="","",'dvojice '!B40)</f>
        <v/>
      </c>
      <c r="V40" t="str">
        <f>IF(U40="","",'dvojice '!U40)</f>
        <v/>
      </c>
      <c r="W40">
        <f t="shared" si="1"/>
        <v>1000000</v>
      </c>
      <c r="X40" s="116">
        <f t="shared" ref="X40" si="283">IF(U40="",1000000,MIN(W40:W41)+MAX(W40:W41)/10000000000+INDEX(Z40:Z41,MATCH(MIN(W40:W41),W40:W41,0),1)/1000000000000000)</f>
        <v>1000000</v>
      </c>
      <c r="Y40" s="112">
        <f t="shared" ref="Y40" si="284">RANK(X40,X$4:X$83,1)</f>
        <v>10</v>
      </c>
      <c r="Z40" t="str">
        <f>IF(U40="","",IF(V40="dnf","",IF(V40="n","",SUM('dvojice '!H40:S40))))</f>
        <v/>
      </c>
    </row>
    <row r="41" spans="1:26" ht="15.75" customHeight="1" thickBot="1" x14ac:dyDescent="0.3">
      <c r="A41" s="116"/>
      <c r="B41" s="116"/>
      <c r="C41" t="str">
        <f t="shared" ref="C41" si="285">IF(B40="","",IF(ISNUMBER(MATCH(B40,N$4:N$83,0)),INDEX(O$4:R$83,MATCH(B40,N$4:N$83,0)+1,1),"dnf"))</f>
        <v/>
      </c>
      <c r="D41" s="116"/>
      <c r="E41" t="str">
        <f t="shared" ref="E41" si="286">IF(B40="","",IF(ISNUMBER(MATCH(B40,U$4:U$83,0)),INDEX(V$4:Z$83,MATCH(B40,U$4:U$83,0)+1,1),"dnf"))</f>
        <v/>
      </c>
      <c r="F41" t="str">
        <f t="shared" ref="F41" si="287">IF(B40="","",IF(ISNUMBER(MATCH(B40,U$4:U$83,0)),INDEX(V$4:Z$83,MATCH(B40,U$4:U$83,0)+1,5),""))</f>
        <v/>
      </c>
      <c r="G41" s="112"/>
      <c r="H41" s="114"/>
      <c r="I41" s="112"/>
      <c r="J41" s="113"/>
      <c r="K41" s="112"/>
      <c r="M41" s="116"/>
      <c r="N41" s="116"/>
      <c r="O41" t="str">
        <f>IF(N40="","",PÚ!H41)</f>
        <v/>
      </c>
      <c r="P41">
        <f t="shared" si="0"/>
        <v>1000000</v>
      </c>
      <c r="Q41" s="116"/>
      <c r="R41" s="112"/>
      <c r="T41" s="116"/>
      <c r="U41" s="116"/>
      <c r="V41" t="str">
        <f>IF(U40="","",'dvojice '!U41)</f>
        <v/>
      </c>
      <c r="W41">
        <f t="shared" si="1"/>
        <v>1000000</v>
      </c>
      <c r="X41" s="116"/>
      <c r="Y41" s="112"/>
      <c r="Z41" t="str">
        <f>IF(U40="","",IF(V41="dnf","",IF(V41="n","",SUM('dvojice '!H41:S41))))</f>
        <v/>
      </c>
    </row>
    <row r="42" spans="1:26" ht="15.75" customHeight="1" x14ac:dyDescent="0.25">
      <c r="A42" s="116" t="str">
        <f>IF(startovka!B42="","",startovka!A42)</f>
        <v/>
      </c>
      <c r="B42" s="116" t="str">
        <f>IF(startovka!B42="","",startovka!B42)</f>
        <v/>
      </c>
      <c r="C42" t="str">
        <f t="shared" ref="C42:C82" si="288">IF(B42="","",IF(ISNUMBER(MATCH(B42,N$4:N$83,0)),INDEX(O$4:R$83,MATCH(B42,N$4:N$83,0),1),"dnf"))</f>
        <v/>
      </c>
      <c r="D42" s="115" t="str">
        <f t="shared" ref="D42" si="289">IF(B42="","",IF(ISNUMBER(MATCH(B42,N$4:N$83,0)),INDEX(O$4:R$83,MATCH(B42,N$4:N$83,0),4),MAX(R42:R121)))</f>
        <v/>
      </c>
      <c r="E42" t="str">
        <f t="shared" ref="E42" si="290">IF(B42="","",IF(ISNUMBER(MATCH(B42,U$4:U$83,0)),INDEX(V$4:Z$83,MATCH(B42,U$4:U$83,0),1),"dnf"))</f>
        <v/>
      </c>
      <c r="F42" t="str">
        <f t="shared" ref="F42" si="291">IF(B42="","",IF(ISNUMBER(MATCH(B42,U$4:U$83,0)),INDEX(V$4:Z$83,MATCH(B42,U$4:U$83,0),5),""))</f>
        <v/>
      </c>
      <c r="G42" s="115" t="str">
        <f t="shared" ref="G42" si="292">IF(B42="","",IF(ISNUMBER(MATCH(B42,U$4:U$83,0)),INDEX(V$4:Z$83,MATCH(B42,U$4:U$83,0),4),MAX(Y42:Y121)))</f>
        <v/>
      </c>
      <c r="H42" s="114" t="str">
        <f t="shared" ref="H42" si="293">IF(B42="","",G42+D42*1.000001)</f>
        <v/>
      </c>
      <c r="I42" s="112" t="str">
        <f t="shared" ref="I42" si="294">IF(B42="","",RANK(H42,H$4:H$83,1))</f>
        <v/>
      </c>
      <c r="J42" s="113" t="str">
        <f t="shared" ref="J42" si="295">IF(B42="","",H42+A42/1000000000)</f>
        <v/>
      </c>
      <c r="K42" s="112" t="str">
        <f t="shared" ref="K42" si="296">IF(B42="","",RANK(J42,J$4:J$83,1))</f>
        <v/>
      </c>
      <c r="M42" s="116" t="str">
        <f>IF(PÚ!B42="","",PÚ!A42)</f>
        <v/>
      </c>
      <c r="N42" s="116" t="str">
        <f>IF(PÚ!B42="","",PÚ!B42)</f>
        <v/>
      </c>
      <c r="O42" t="str">
        <f>IF(N42="","",PÚ!H42)</f>
        <v/>
      </c>
      <c r="P42">
        <f t="shared" si="0"/>
        <v>1000000</v>
      </c>
      <c r="Q42" s="116">
        <f t="shared" ref="Q42" si="297">MIN(P42:P43)+MAX(P42:P43)/10000000000</f>
        <v>1000000.0000999999</v>
      </c>
      <c r="R42" s="112">
        <f t="shared" ref="R42" si="298">RANK(Q42,Q$4:Q$83,1)</f>
        <v>10</v>
      </c>
      <c r="T42" s="116" t="str">
        <f>IF('dvojice '!B42="","",'dvojice '!A42)</f>
        <v/>
      </c>
      <c r="U42" s="116" t="str">
        <f>IF('dvojice '!B42="","",'dvojice '!B42)</f>
        <v/>
      </c>
      <c r="V42" t="str">
        <f>IF(U42="","",'dvojice '!U42)</f>
        <v/>
      </c>
      <c r="W42">
        <f t="shared" si="1"/>
        <v>1000000</v>
      </c>
      <c r="X42" s="116">
        <f t="shared" ref="X42" si="299">IF(U42="",1000000,MIN(W42:W43)+MAX(W42:W43)/10000000000+INDEX(Z42:Z43,MATCH(MIN(W42:W43),W42:W43,0),1)/1000000000000000)</f>
        <v>1000000</v>
      </c>
      <c r="Y42" s="112">
        <f t="shared" ref="Y42" si="300">RANK(X42,X$4:X$83,1)</f>
        <v>10</v>
      </c>
      <c r="Z42" t="str">
        <f>IF(U42="","",IF(V42="dnf","",IF(V42="n","",SUM('dvojice '!H42:S42))))</f>
        <v/>
      </c>
    </row>
    <row r="43" spans="1:26" ht="15.75" customHeight="1" thickBot="1" x14ac:dyDescent="0.3">
      <c r="A43" s="116"/>
      <c r="B43" s="116"/>
      <c r="C43" t="str">
        <f t="shared" ref="C43:C83" si="301">IF(B42="","",IF(ISNUMBER(MATCH(B42,N$4:N$83,0)),INDEX(O$4:R$83,MATCH(B42,N$4:N$83,0)+1,1),"dnf"))</f>
        <v/>
      </c>
      <c r="D43" s="116"/>
      <c r="E43" t="str">
        <f t="shared" ref="E43" si="302">IF(B42="","",IF(ISNUMBER(MATCH(B42,U$4:U$83,0)),INDEX(V$4:Z$83,MATCH(B42,U$4:U$83,0)+1,1),"dnf"))</f>
        <v/>
      </c>
      <c r="F43" t="str">
        <f t="shared" ref="F43" si="303">IF(B42="","",IF(ISNUMBER(MATCH(B42,U$4:U$83,0)),INDEX(V$4:Z$83,MATCH(B42,U$4:U$83,0)+1,5),""))</f>
        <v/>
      </c>
      <c r="G43" s="112"/>
      <c r="H43" s="114"/>
      <c r="I43" s="112"/>
      <c r="J43" s="113"/>
      <c r="K43" s="112"/>
      <c r="M43" s="116"/>
      <c r="N43" s="116"/>
      <c r="O43" t="str">
        <f>IF(N42="","",PÚ!H43)</f>
        <v/>
      </c>
      <c r="P43">
        <f t="shared" si="0"/>
        <v>1000000</v>
      </c>
      <c r="Q43" s="116"/>
      <c r="R43" s="112"/>
      <c r="T43" s="116"/>
      <c r="U43" s="116"/>
      <c r="V43" t="str">
        <f>IF(U42="","",'dvojice '!U43)</f>
        <v/>
      </c>
      <c r="W43">
        <f t="shared" si="1"/>
        <v>1000000</v>
      </c>
      <c r="X43" s="116"/>
      <c r="Y43" s="112"/>
      <c r="Z43" t="str">
        <f>IF(U42="","",IF(V43="dnf","",IF(V43="n","",SUM('dvojice '!H43:S43))))</f>
        <v/>
      </c>
    </row>
    <row r="44" spans="1:26" ht="15.75" customHeight="1" x14ac:dyDescent="0.25">
      <c r="A44" s="116" t="str">
        <f>IF(startovka!B44="","",startovka!A44)</f>
        <v/>
      </c>
      <c r="B44" s="116" t="str">
        <f>IF(startovka!B44="","",startovka!B44)</f>
        <v/>
      </c>
      <c r="C44" t="str">
        <f t="shared" si="288"/>
        <v/>
      </c>
      <c r="D44" s="115" t="str">
        <f t="shared" ref="D44" si="304">IF(B44="","",IF(ISNUMBER(MATCH(B44,N$4:N$83,0)),INDEX(O$4:R$83,MATCH(B44,N$4:N$83,0),4),MAX(R44:R123)))</f>
        <v/>
      </c>
      <c r="E44" t="str">
        <f t="shared" ref="E44" si="305">IF(B44="","",IF(ISNUMBER(MATCH(B44,U$4:U$83,0)),INDEX(V$4:Z$83,MATCH(B44,U$4:U$83,0),1),"dnf"))</f>
        <v/>
      </c>
      <c r="F44" t="str">
        <f t="shared" ref="F44" si="306">IF(B44="","",IF(ISNUMBER(MATCH(B44,U$4:U$83,0)),INDEX(V$4:Z$83,MATCH(B44,U$4:U$83,0),5),""))</f>
        <v/>
      </c>
      <c r="G44" s="115" t="str">
        <f t="shared" ref="G44" si="307">IF(B44="","",IF(ISNUMBER(MATCH(B44,U$4:U$83,0)),INDEX(V$4:Z$83,MATCH(B44,U$4:U$83,0),4),MAX(Y44:Y123)))</f>
        <v/>
      </c>
      <c r="H44" s="114" t="str">
        <f t="shared" ref="H44" si="308">IF(B44="","",G44+D44*1.000001)</f>
        <v/>
      </c>
      <c r="I44" s="112" t="str">
        <f t="shared" ref="I44" si="309">IF(B44="","",RANK(H44,H$4:H$83,1))</f>
        <v/>
      </c>
      <c r="J44" s="113" t="str">
        <f t="shared" ref="J44" si="310">IF(B44="","",H44+A44/1000000000)</f>
        <v/>
      </c>
      <c r="K44" s="112" t="str">
        <f t="shared" ref="K44" si="311">IF(B44="","",RANK(J44,J$4:J$83,1))</f>
        <v/>
      </c>
      <c r="M44" s="116" t="str">
        <f>IF(PÚ!B44="","",PÚ!A44)</f>
        <v/>
      </c>
      <c r="N44" s="116" t="str">
        <f>IF(PÚ!B44="","",PÚ!B44)</f>
        <v/>
      </c>
      <c r="O44" t="str">
        <f>IF(N44="","",PÚ!H44)</f>
        <v/>
      </c>
      <c r="P44">
        <f t="shared" si="0"/>
        <v>1000000</v>
      </c>
      <c r="Q44" s="116">
        <f t="shared" ref="Q44" si="312">MIN(P44:P45)+MAX(P44:P45)/10000000000</f>
        <v>1000000.0000999999</v>
      </c>
      <c r="R44" s="112">
        <f t="shared" ref="R44" si="313">RANK(Q44,Q$4:Q$83,1)</f>
        <v>10</v>
      </c>
      <c r="T44" s="116" t="str">
        <f>IF('dvojice '!B44="","",'dvojice '!A44)</f>
        <v/>
      </c>
      <c r="U44" s="116" t="str">
        <f>IF('dvojice '!B44="","",'dvojice '!B44)</f>
        <v/>
      </c>
      <c r="V44" t="str">
        <f>IF(U44="","",'dvojice '!U44)</f>
        <v/>
      </c>
      <c r="W44">
        <f t="shared" si="1"/>
        <v>1000000</v>
      </c>
      <c r="X44" s="116">
        <f t="shared" ref="X44" si="314">IF(U44="",1000000,MIN(W44:W45)+MAX(W44:W45)/10000000000+INDEX(Z44:Z45,MATCH(MIN(W44:W45),W44:W45,0),1)/1000000000000000)</f>
        <v>1000000</v>
      </c>
      <c r="Y44" s="112">
        <f t="shared" ref="Y44" si="315">RANK(X44,X$4:X$83,1)</f>
        <v>10</v>
      </c>
      <c r="Z44" t="str">
        <f>IF(U44="","",IF(V44="dnf","",IF(V44="n","",SUM('dvojice '!H44:S44))))</f>
        <v/>
      </c>
    </row>
    <row r="45" spans="1:26" ht="15.75" customHeight="1" thickBot="1" x14ac:dyDescent="0.3">
      <c r="A45" s="116"/>
      <c r="B45" s="116"/>
      <c r="C45" t="str">
        <f t="shared" si="301"/>
        <v/>
      </c>
      <c r="D45" s="116"/>
      <c r="E45" t="str">
        <f t="shared" ref="E45" si="316">IF(B44="","",IF(ISNUMBER(MATCH(B44,U$4:U$83,0)),INDEX(V$4:Z$83,MATCH(B44,U$4:U$83,0)+1,1),"dnf"))</f>
        <v/>
      </c>
      <c r="F45" t="str">
        <f t="shared" ref="F45" si="317">IF(B44="","",IF(ISNUMBER(MATCH(B44,U$4:U$83,0)),INDEX(V$4:Z$83,MATCH(B44,U$4:U$83,0)+1,5),""))</f>
        <v/>
      </c>
      <c r="G45" s="112"/>
      <c r="H45" s="114"/>
      <c r="I45" s="112"/>
      <c r="J45" s="113"/>
      <c r="K45" s="112"/>
      <c r="M45" s="116"/>
      <c r="N45" s="116"/>
      <c r="O45" t="str">
        <f>IF(N44="","",PÚ!H45)</f>
        <v/>
      </c>
      <c r="P45">
        <f t="shared" si="0"/>
        <v>1000000</v>
      </c>
      <c r="Q45" s="116"/>
      <c r="R45" s="112"/>
      <c r="T45" s="116"/>
      <c r="U45" s="116"/>
      <c r="V45" t="str">
        <f>IF(U44="","",'dvojice '!U45)</f>
        <v/>
      </c>
      <c r="W45">
        <f t="shared" si="1"/>
        <v>1000000</v>
      </c>
      <c r="X45" s="116"/>
      <c r="Y45" s="112"/>
      <c r="Z45" t="str">
        <f>IF(U44="","",IF(V45="dnf","",IF(V45="n","",SUM('dvojice '!H45:S45))))</f>
        <v/>
      </c>
    </row>
    <row r="46" spans="1:26" ht="15.75" customHeight="1" x14ac:dyDescent="0.25">
      <c r="A46" s="116" t="str">
        <f>IF(startovka!B46="","",startovka!A46)</f>
        <v/>
      </c>
      <c r="B46" s="116" t="str">
        <f>IF(startovka!B46="","",startovka!B46)</f>
        <v/>
      </c>
      <c r="C46" t="str">
        <f t="shared" si="288"/>
        <v/>
      </c>
      <c r="D46" s="115" t="str">
        <f t="shared" ref="D46" si="318">IF(B46="","",IF(ISNUMBER(MATCH(B46,N$4:N$83,0)),INDEX(O$4:R$83,MATCH(B46,N$4:N$83,0),4),MAX(R46:R125)))</f>
        <v/>
      </c>
      <c r="E46" t="str">
        <f t="shared" ref="E46" si="319">IF(B46="","",IF(ISNUMBER(MATCH(B46,U$4:U$83,0)),INDEX(V$4:Z$83,MATCH(B46,U$4:U$83,0),1),"dnf"))</f>
        <v/>
      </c>
      <c r="F46" t="str">
        <f t="shared" ref="F46" si="320">IF(B46="","",IF(ISNUMBER(MATCH(B46,U$4:U$83,0)),INDEX(V$4:Z$83,MATCH(B46,U$4:U$83,0),5),""))</f>
        <v/>
      </c>
      <c r="G46" s="115" t="str">
        <f t="shared" ref="G46" si="321">IF(B46="","",IF(ISNUMBER(MATCH(B46,U$4:U$83,0)),INDEX(V$4:Z$83,MATCH(B46,U$4:U$83,0),4),MAX(Y46:Y125)))</f>
        <v/>
      </c>
      <c r="H46" s="114" t="str">
        <f t="shared" ref="H46" si="322">IF(B46="","",G46+D46*1.000001)</f>
        <v/>
      </c>
      <c r="I46" s="112" t="str">
        <f t="shared" ref="I46" si="323">IF(B46="","",RANK(H46,H$4:H$83,1))</f>
        <v/>
      </c>
      <c r="J46" s="113" t="str">
        <f t="shared" ref="J46" si="324">IF(B46="","",H46+A46/1000000000)</f>
        <v/>
      </c>
      <c r="K46" s="112" t="str">
        <f t="shared" ref="K46" si="325">IF(B46="","",RANK(J46,J$4:J$83,1))</f>
        <v/>
      </c>
      <c r="M46" s="116" t="str">
        <f>IF(PÚ!B46="","",PÚ!A46)</f>
        <v/>
      </c>
      <c r="N46" s="116" t="str">
        <f>IF(PÚ!B46="","",PÚ!B46)</f>
        <v/>
      </c>
      <c r="O46" t="str">
        <f>IF(N46="","",PÚ!H46)</f>
        <v/>
      </c>
      <c r="P46">
        <f t="shared" si="0"/>
        <v>1000000</v>
      </c>
      <c r="Q46" s="116">
        <f t="shared" ref="Q46" si="326">MIN(P46:P47)+MAX(P46:P47)/10000000000</f>
        <v>1000000.0000999999</v>
      </c>
      <c r="R46" s="112">
        <f t="shared" ref="R46" si="327">RANK(Q46,Q$4:Q$83,1)</f>
        <v>10</v>
      </c>
      <c r="T46" s="116" t="str">
        <f>IF('dvojice '!B46="","",'dvojice '!A46)</f>
        <v/>
      </c>
      <c r="U46" s="116" t="str">
        <f>IF('dvojice '!B46="","",'dvojice '!B46)</f>
        <v/>
      </c>
      <c r="V46" t="str">
        <f>IF(U46="","",'dvojice '!U46)</f>
        <v/>
      </c>
      <c r="W46">
        <f t="shared" si="1"/>
        <v>1000000</v>
      </c>
      <c r="X46" s="116">
        <f t="shared" ref="X46" si="328">IF(U46="",1000000,MIN(W46:W47)+MAX(W46:W47)/10000000000+INDEX(Z46:Z47,MATCH(MIN(W46:W47),W46:W47,0),1)/1000000000000000)</f>
        <v>1000000</v>
      </c>
      <c r="Y46" s="112">
        <f t="shared" ref="Y46" si="329">RANK(X46,X$4:X$83,1)</f>
        <v>10</v>
      </c>
      <c r="Z46" t="str">
        <f>IF(U46="","",IF(V46="dnf","",IF(V46="n","",SUM('dvojice '!H46:S46))))</f>
        <v/>
      </c>
    </row>
    <row r="47" spans="1:26" ht="15.75" customHeight="1" thickBot="1" x14ac:dyDescent="0.3">
      <c r="A47" s="116"/>
      <c r="B47" s="116"/>
      <c r="C47" t="str">
        <f t="shared" si="301"/>
        <v/>
      </c>
      <c r="D47" s="116"/>
      <c r="E47" t="str">
        <f t="shared" ref="E47" si="330">IF(B46="","",IF(ISNUMBER(MATCH(B46,U$4:U$83,0)),INDEX(V$4:Z$83,MATCH(B46,U$4:U$83,0)+1,1),"dnf"))</f>
        <v/>
      </c>
      <c r="F47" t="str">
        <f t="shared" ref="F47" si="331">IF(B46="","",IF(ISNUMBER(MATCH(B46,U$4:U$83,0)),INDEX(V$4:Z$83,MATCH(B46,U$4:U$83,0)+1,5),""))</f>
        <v/>
      </c>
      <c r="G47" s="112"/>
      <c r="H47" s="114"/>
      <c r="I47" s="112"/>
      <c r="J47" s="113"/>
      <c r="K47" s="112"/>
      <c r="M47" s="116"/>
      <c r="N47" s="116"/>
      <c r="O47" t="str">
        <f>IF(N46="","",PÚ!H47)</f>
        <v/>
      </c>
      <c r="P47">
        <f t="shared" si="0"/>
        <v>1000000</v>
      </c>
      <c r="Q47" s="116"/>
      <c r="R47" s="112"/>
      <c r="T47" s="116"/>
      <c r="U47" s="116"/>
      <c r="V47" t="str">
        <f>IF(U46="","",'dvojice '!U47)</f>
        <v/>
      </c>
      <c r="W47">
        <f t="shared" si="1"/>
        <v>1000000</v>
      </c>
      <c r="X47" s="116"/>
      <c r="Y47" s="112"/>
      <c r="Z47" t="str">
        <f>IF(U46="","",IF(V47="dnf","",IF(V47="n","",SUM('dvojice '!H47:S47))))</f>
        <v/>
      </c>
    </row>
    <row r="48" spans="1:26" ht="15.75" customHeight="1" x14ac:dyDescent="0.25">
      <c r="A48" s="116" t="str">
        <f>IF(startovka!B48="","",startovka!A48)</f>
        <v/>
      </c>
      <c r="B48" s="116" t="str">
        <f>IF(startovka!B48="","",startovka!B48)</f>
        <v/>
      </c>
      <c r="C48" t="str">
        <f t="shared" si="288"/>
        <v/>
      </c>
      <c r="D48" s="115" t="str">
        <f t="shared" ref="D48" si="332">IF(B48="","",IF(ISNUMBER(MATCH(B48,N$4:N$83,0)),INDEX(O$4:R$83,MATCH(B48,N$4:N$83,0),4),MAX(R48:R127)))</f>
        <v/>
      </c>
      <c r="E48" t="str">
        <f t="shared" ref="E48" si="333">IF(B48="","",IF(ISNUMBER(MATCH(B48,U$4:U$83,0)),INDEX(V$4:Z$83,MATCH(B48,U$4:U$83,0),1),"dnf"))</f>
        <v/>
      </c>
      <c r="F48" t="str">
        <f t="shared" ref="F48" si="334">IF(B48="","",IF(ISNUMBER(MATCH(B48,U$4:U$83,0)),INDEX(V$4:Z$83,MATCH(B48,U$4:U$83,0),5),""))</f>
        <v/>
      </c>
      <c r="G48" s="115" t="str">
        <f t="shared" ref="G48" si="335">IF(B48="","",IF(ISNUMBER(MATCH(B48,U$4:U$83,0)),INDEX(V$4:Z$83,MATCH(B48,U$4:U$83,0),4),MAX(Y48:Y127)))</f>
        <v/>
      </c>
      <c r="H48" s="114" t="str">
        <f t="shared" ref="H48" si="336">IF(B48="","",G48+D48*1.000001)</f>
        <v/>
      </c>
      <c r="I48" s="112" t="str">
        <f t="shared" ref="I48" si="337">IF(B48="","",RANK(H48,H$4:H$83,1))</f>
        <v/>
      </c>
      <c r="J48" s="113" t="str">
        <f t="shared" ref="J48" si="338">IF(B48="","",H48+A48/1000000000)</f>
        <v/>
      </c>
      <c r="K48" s="112" t="str">
        <f t="shared" ref="K48" si="339">IF(B48="","",RANK(J48,J$4:J$83,1))</f>
        <v/>
      </c>
      <c r="M48" s="116" t="str">
        <f>IF(PÚ!B48="","",PÚ!A48)</f>
        <v/>
      </c>
      <c r="N48" s="116" t="str">
        <f>IF(PÚ!B48="","",PÚ!B48)</f>
        <v/>
      </c>
      <c r="O48" t="str">
        <f>IF(N48="","",PÚ!H48)</f>
        <v/>
      </c>
      <c r="P48">
        <f t="shared" si="0"/>
        <v>1000000</v>
      </c>
      <c r="Q48" s="116">
        <f t="shared" ref="Q48" si="340">MIN(P48:P49)+MAX(P48:P49)/10000000000</f>
        <v>1000000.0000999999</v>
      </c>
      <c r="R48" s="112">
        <f t="shared" ref="R48" si="341">RANK(Q48,Q$4:Q$83,1)</f>
        <v>10</v>
      </c>
      <c r="T48" s="116" t="str">
        <f>IF('dvojice '!B48="","",'dvojice '!A48)</f>
        <v/>
      </c>
      <c r="U48" s="116" t="str">
        <f>IF('dvojice '!B48="","",'dvojice '!B48)</f>
        <v/>
      </c>
      <c r="V48" t="str">
        <f>IF(U48="","",'dvojice '!U48)</f>
        <v/>
      </c>
      <c r="W48">
        <f t="shared" si="1"/>
        <v>1000000</v>
      </c>
      <c r="X48" s="116">
        <f t="shared" ref="X48" si="342">IF(U48="",1000000,MIN(W48:W49)+MAX(W48:W49)/10000000000+INDEX(Z48:Z49,MATCH(MIN(W48:W49),W48:W49,0),1)/1000000000000000)</f>
        <v>1000000</v>
      </c>
      <c r="Y48" s="112">
        <f t="shared" ref="Y48" si="343">RANK(X48,X$4:X$83,1)</f>
        <v>10</v>
      </c>
      <c r="Z48" t="str">
        <f>IF(U48="","",IF(V48="dnf","",IF(V48="n","",SUM('dvojice '!H48:S48))))</f>
        <v/>
      </c>
    </row>
    <row r="49" spans="1:26" ht="15.75" customHeight="1" thickBot="1" x14ac:dyDescent="0.3">
      <c r="A49" s="116"/>
      <c r="B49" s="116"/>
      <c r="C49" t="str">
        <f t="shared" si="301"/>
        <v/>
      </c>
      <c r="D49" s="116"/>
      <c r="E49" t="str">
        <f t="shared" ref="E49" si="344">IF(B48="","",IF(ISNUMBER(MATCH(B48,U$4:U$83,0)),INDEX(V$4:Z$83,MATCH(B48,U$4:U$83,0)+1,1),"dnf"))</f>
        <v/>
      </c>
      <c r="F49" t="str">
        <f t="shared" ref="F49" si="345">IF(B48="","",IF(ISNUMBER(MATCH(B48,U$4:U$83,0)),INDEX(V$4:Z$83,MATCH(B48,U$4:U$83,0)+1,5),""))</f>
        <v/>
      </c>
      <c r="G49" s="112"/>
      <c r="H49" s="114"/>
      <c r="I49" s="112"/>
      <c r="J49" s="113"/>
      <c r="K49" s="112"/>
      <c r="M49" s="116"/>
      <c r="N49" s="116"/>
      <c r="O49" t="str">
        <f>IF(N48="","",PÚ!H49)</f>
        <v/>
      </c>
      <c r="P49">
        <f t="shared" si="0"/>
        <v>1000000</v>
      </c>
      <c r="Q49" s="116"/>
      <c r="R49" s="112"/>
      <c r="T49" s="116"/>
      <c r="U49" s="116"/>
      <c r="V49" t="str">
        <f>IF(U48="","",'dvojice '!U49)</f>
        <v/>
      </c>
      <c r="W49">
        <f t="shared" si="1"/>
        <v>1000000</v>
      </c>
      <c r="X49" s="116"/>
      <c r="Y49" s="112"/>
      <c r="Z49" t="str">
        <f>IF(U48="","",IF(V49="dnf","",IF(V49="n","",SUM('dvojice '!H49:S49))))</f>
        <v/>
      </c>
    </row>
    <row r="50" spans="1:26" ht="15.75" customHeight="1" x14ac:dyDescent="0.25">
      <c r="A50" s="116" t="str">
        <f>IF(startovka!B50="","",startovka!A50)</f>
        <v/>
      </c>
      <c r="B50" s="116" t="str">
        <f>IF(startovka!B50="","",startovka!B50)</f>
        <v/>
      </c>
      <c r="C50" t="str">
        <f t="shared" si="288"/>
        <v/>
      </c>
      <c r="D50" s="115" t="str">
        <f t="shared" ref="D50" si="346">IF(B50="","",IF(ISNUMBER(MATCH(B50,N$4:N$83,0)),INDEX(O$4:R$83,MATCH(B50,N$4:N$83,0),4),MAX(R50:R129)))</f>
        <v/>
      </c>
      <c r="E50" t="str">
        <f t="shared" ref="E50" si="347">IF(B50="","",IF(ISNUMBER(MATCH(B50,U$4:U$83,0)),INDEX(V$4:Z$83,MATCH(B50,U$4:U$83,0),1),"dnf"))</f>
        <v/>
      </c>
      <c r="F50" t="str">
        <f t="shared" ref="F50" si="348">IF(B50="","",IF(ISNUMBER(MATCH(B50,U$4:U$83,0)),INDEX(V$4:Z$83,MATCH(B50,U$4:U$83,0),5),""))</f>
        <v/>
      </c>
      <c r="G50" s="115" t="str">
        <f t="shared" ref="G50" si="349">IF(B50="","",IF(ISNUMBER(MATCH(B50,U$4:U$83,0)),INDEX(V$4:Z$83,MATCH(B50,U$4:U$83,0),4),MAX(Y50:Y129)))</f>
        <v/>
      </c>
      <c r="H50" s="114" t="str">
        <f t="shared" ref="H50" si="350">IF(B50="","",G50+D50*1.000001)</f>
        <v/>
      </c>
      <c r="I50" s="112" t="str">
        <f t="shared" ref="I50" si="351">IF(B50="","",RANK(H50,H$4:H$83,1))</f>
        <v/>
      </c>
      <c r="J50" s="113" t="str">
        <f t="shared" ref="J50" si="352">IF(B50="","",H50+A50/1000000000)</f>
        <v/>
      </c>
      <c r="K50" s="112" t="str">
        <f t="shared" ref="K50" si="353">IF(B50="","",RANK(J50,J$4:J$83,1))</f>
        <v/>
      </c>
      <c r="M50" s="116" t="str">
        <f>IF(PÚ!B50="","",PÚ!A50)</f>
        <v/>
      </c>
      <c r="N50" s="116" t="str">
        <f>IF(PÚ!B50="","",PÚ!B50)</f>
        <v/>
      </c>
      <c r="O50" t="str">
        <f>IF(N50="","",PÚ!H50)</f>
        <v/>
      </c>
      <c r="P50">
        <f t="shared" si="0"/>
        <v>1000000</v>
      </c>
      <c r="Q50" s="116">
        <f t="shared" ref="Q50" si="354">MIN(P50:P51)+MAX(P50:P51)/10000000000</f>
        <v>1000000.0000999999</v>
      </c>
      <c r="R50" s="112">
        <f t="shared" ref="R50" si="355">RANK(Q50,Q$4:Q$83,1)</f>
        <v>10</v>
      </c>
      <c r="T50" s="116" t="str">
        <f>IF('dvojice '!B50="","",'dvojice '!A50)</f>
        <v/>
      </c>
      <c r="U50" s="116" t="str">
        <f>IF('dvojice '!B50="","",'dvojice '!B50)</f>
        <v/>
      </c>
      <c r="V50" t="str">
        <f>IF(U50="","",'dvojice '!U50)</f>
        <v/>
      </c>
      <c r="W50">
        <f t="shared" si="1"/>
        <v>1000000</v>
      </c>
      <c r="X50" s="116">
        <f t="shared" ref="X50" si="356">IF(U50="",1000000,MIN(W50:W51)+MAX(W50:W51)/10000000000+INDEX(Z50:Z51,MATCH(MIN(W50:W51),W50:W51,0),1)/1000000000000000)</f>
        <v>1000000</v>
      </c>
      <c r="Y50" s="112">
        <f t="shared" ref="Y50" si="357">RANK(X50,X$4:X$83,1)</f>
        <v>10</v>
      </c>
      <c r="Z50" t="str">
        <f>IF(U50="","",IF(V50="dnf","",IF(V50="n","",SUM('dvojice '!H50:S50))))</f>
        <v/>
      </c>
    </row>
    <row r="51" spans="1:26" ht="15.75" customHeight="1" thickBot="1" x14ac:dyDescent="0.3">
      <c r="A51" s="116"/>
      <c r="B51" s="116"/>
      <c r="C51" t="str">
        <f t="shared" si="301"/>
        <v/>
      </c>
      <c r="D51" s="116"/>
      <c r="E51" t="str">
        <f t="shared" ref="E51" si="358">IF(B50="","",IF(ISNUMBER(MATCH(B50,U$4:U$83,0)),INDEX(V$4:Z$83,MATCH(B50,U$4:U$83,0)+1,1),"dnf"))</f>
        <v/>
      </c>
      <c r="F51" t="str">
        <f t="shared" ref="F51" si="359">IF(B50="","",IF(ISNUMBER(MATCH(B50,U$4:U$83,0)),INDEX(V$4:Z$83,MATCH(B50,U$4:U$83,0)+1,5),""))</f>
        <v/>
      </c>
      <c r="G51" s="112"/>
      <c r="H51" s="114"/>
      <c r="I51" s="112"/>
      <c r="J51" s="113"/>
      <c r="K51" s="112"/>
      <c r="M51" s="116"/>
      <c r="N51" s="116"/>
      <c r="O51" t="str">
        <f>IF(N50="","",PÚ!H51)</f>
        <v/>
      </c>
      <c r="P51">
        <f t="shared" si="0"/>
        <v>1000000</v>
      </c>
      <c r="Q51" s="116"/>
      <c r="R51" s="112"/>
      <c r="T51" s="116"/>
      <c r="U51" s="116"/>
      <c r="V51" t="str">
        <f>IF(U50="","",'dvojice '!U51)</f>
        <v/>
      </c>
      <c r="W51">
        <f t="shared" si="1"/>
        <v>1000000</v>
      </c>
      <c r="X51" s="116"/>
      <c r="Y51" s="112"/>
      <c r="Z51" t="str">
        <f>IF(U50="","",IF(V51="dnf","",IF(V51="n","",SUM('dvojice '!H51:S51))))</f>
        <v/>
      </c>
    </row>
    <row r="52" spans="1:26" ht="15.75" customHeight="1" x14ac:dyDescent="0.25">
      <c r="A52" s="116" t="str">
        <f>IF(startovka!B52="","",startovka!A52)</f>
        <v/>
      </c>
      <c r="B52" s="116" t="str">
        <f>IF(startovka!B52="","",startovka!B52)</f>
        <v/>
      </c>
      <c r="C52" t="str">
        <f t="shared" si="288"/>
        <v/>
      </c>
      <c r="D52" s="115" t="str">
        <f t="shared" ref="D52" si="360">IF(B52="","",IF(ISNUMBER(MATCH(B52,N$4:N$83,0)),INDEX(O$4:R$83,MATCH(B52,N$4:N$83,0),4),MAX(R52:R131)))</f>
        <v/>
      </c>
      <c r="E52" t="str">
        <f t="shared" ref="E52" si="361">IF(B52="","",IF(ISNUMBER(MATCH(B52,U$4:U$83,0)),INDEX(V$4:Z$83,MATCH(B52,U$4:U$83,0),1),"dnf"))</f>
        <v/>
      </c>
      <c r="F52" t="str">
        <f t="shared" ref="F52" si="362">IF(B52="","",IF(ISNUMBER(MATCH(B52,U$4:U$83,0)),INDEX(V$4:Z$83,MATCH(B52,U$4:U$83,0),5),""))</f>
        <v/>
      </c>
      <c r="G52" s="115" t="str">
        <f t="shared" ref="G52" si="363">IF(B52="","",IF(ISNUMBER(MATCH(B52,U$4:U$83,0)),INDEX(V$4:Z$83,MATCH(B52,U$4:U$83,0),4),MAX(Y52:Y131)))</f>
        <v/>
      </c>
      <c r="H52" s="114" t="str">
        <f t="shared" ref="H52" si="364">IF(B52="","",G52+D52*1.000001)</f>
        <v/>
      </c>
      <c r="I52" s="112" t="str">
        <f t="shared" ref="I52" si="365">IF(B52="","",RANK(H52,H$4:H$83,1))</f>
        <v/>
      </c>
      <c r="J52" s="113" t="str">
        <f t="shared" ref="J52" si="366">IF(B52="","",H52+A52/1000000000)</f>
        <v/>
      </c>
      <c r="K52" s="112" t="str">
        <f t="shared" ref="K52" si="367">IF(B52="","",RANK(J52,J$4:J$83,1))</f>
        <v/>
      </c>
      <c r="M52" s="116" t="str">
        <f>IF(PÚ!B52="","",PÚ!A52)</f>
        <v/>
      </c>
      <c r="N52" s="116" t="str">
        <f>IF(PÚ!B52="","",PÚ!B52)</f>
        <v/>
      </c>
      <c r="O52" t="str">
        <f>IF(N52="","",PÚ!H52)</f>
        <v/>
      </c>
      <c r="P52">
        <f t="shared" si="0"/>
        <v>1000000</v>
      </c>
      <c r="Q52" s="116">
        <f t="shared" ref="Q52" si="368">MIN(P52:P53)+MAX(P52:P53)/10000000000</f>
        <v>1000000.0000999999</v>
      </c>
      <c r="R52" s="112">
        <f t="shared" ref="R52" si="369">RANK(Q52,Q$4:Q$83,1)</f>
        <v>10</v>
      </c>
      <c r="T52" s="116" t="str">
        <f>IF('dvojice '!B52="","",'dvojice '!A52)</f>
        <v/>
      </c>
      <c r="U52" s="116" t="str">
        <f>IF('dvojice '!B52="","",'dvojice '!B52)</f>
        <v/>
      </c>
      <c r="V52" t="str">
        <f>IF(U52="","",'dvojice '!U52)</f>
        <v/>
      </c>
      <c r="W52">
        <f t="shared" si="1"/>
        <v>1000000</v>
      </c>
      <c r="X52" s="116">
        <f t="shared" ref="X52" si="370">IF(U52="",1000000,MIN(W52:W53)+MAX(W52:W53)/10000000000+INDEX(Z52:Z53,MATCH(MIN(W52:W53),W52:W53,0),1)/1000000000000000)</f>
        <v>1000000</v>
      </c>
      <c r="Y52" s="112">
        <f t="shared" ref="Y52" si="371">RANK(X52,X$4:X$83,1)</f>
        <v>10</v>
      </c>
      <c r="Z52" t="str">
        <f>IF(U52="","",IF(V52="dnf","",IF(V52="n","",SUM('dvojice '!H52:S52))))</f>
        <v/>
      </c>
    </row>
    <row r="53" spans="1:26" ht="15.75" customHeight="1" thickBot="1" x14ac:dyDescent="0.3">
      <c r="A53" s="116"/>
      <c r="B53" s="116"/>
      <c r="C53" t="str">
        <f t="shared" si="301"/>
        <v/>
      </c>
      <c r="D53" s="116"/>
      <c r="E53" t="str">
        <f t="shared" ref="E53" si="372">IF(B52="","",IF(ISNUMBER(MATCH(B52,U$4:U$83,0)),INDEX(V$4:Z$83,MATCH(B52,U$4:U$83,0)+1,1),"dnf"))</f>
        <v/>
      </c>
      <c r="F53" t="str">
        <f t="shared" ref="F53" si="373">IF(B52="","",IF(ISNUMBER(MATCH(B52,U$4:U$83,0)),INDEX(V$4:Z$83,MATCH(B52,U$4:U$83,0)+1,5),""))</f>
        <v/>
      </c>
      <c r="G53" s="112"/>
      <c r="H53" s="114"/>
      <c r="I53" s="112"/>
      <c r="J53" s="113"/>
      <c r="K53" s="112"/>
      <c r="M53" s="116"/>
      <c r="N53" s="116"/>
      <c r="O53" t="str">
        <f>IF(N52="","",PÚ!H53)</f>
        <v/>
      </c>
      <c r="P53">
        <f t="shared" si="0"/>
        <v>1000000</v>
      </c>
      <c r="Q53" s="116"/>
      <c r="R53" s="112"/>
      <c r="T53" s="116"/>
      <c r="U53" s="116"/>
      <c r="V53" t="str">
        <f>IF(U52="","",'dvojice '!U53)</f>
        <v/>
      </c>
      <c r="W53">
        <f t="shared" si="1"/>
        <v>1000000</v>
      </c>
      <c r="X53" s="116"/>
      <c r="Y53" s="112"/>
      <c r="Z53" t="str">
        <f>IF(U52="","",IF(V53="dnf","",IF(V53="n","",SUM('dvojice '!H53:S53))))</f>
        <v/>
      </c>
    </row>
    <row r="54" spans="1:26" ht="15.75" customHeight="1" x14ac:dyDescent="0.25">
      <c r="A54" s="116" t="str">
        <f>IF(startovka!B54="","",startovka!A54)</f>
        <v/>
      </c>
      <c r="B54" s="116" t="str">
        <f>IF(startovka!B54="","",startovka!B54)</f>
        <v/>
      </c>
      <c r="C54" t="str">
        <f t="shared" si="288"/>
        <v/>
      </c>
      <c r="D54" s="115" t="str">
        <f t="shared" ref="D54" si="374">IF(B54="","",IF(ISNUMBER(MATCH(B54,N$4:N$83,0)),INDEX(O$4:R$83,MATCH(B54,N$4:N$83,0),4),MAX(R54:R133)))</f>
        <v/>
      </c>
      <c r="E54" t="str">
        <f t="shared" ref="E54" si="375">IF(B54="","",IF(ISNUMBER(MATCH(B54,U$4:U$83,0)),INDEX(V$4:Z$83,MATCH(B54,U$4:U$83,0),1),"dnf"))</f>
        <v/>
      </c>
      <c r="F54" t="str">
        <f t="shared" ref="F54" si="376">IF(B54="","",IF(ISNUMBER(MATCH(B54,U$4:U$83,0)),INDEX(V$4:Z$83,MATCH(B54,U$4:U$83,0),5),""))</f>
        <v/>
      </c>
      <c r="G54" s="115" t="str">
        <f t="shared" ref="G54" si="377">IF(B54="","",IF(ISNUMBER(MATCH(B54,U$4:U$83,0)),INDEX(V$4:Z$83,MATCH(B54,U$4:U$83,0),4),MAX(Y54:Y133)))</f>
        <v/>
      </c>
      <c r="H54" s="114" t="str">
        <f t="shared" ref="H54" si="378">IF(B54="","",G54+D54*1.000001)</f>
        <v/>
      </c>
      <c r="I54" s="112" t="str">
        <f t="shared" ref="I54" si="379">IF(B54="","",RANK(H54,H$4:H$83,1))</f>
        <v/>
      </c>
      <c r="J54" s="113" t="str">
        <f t="shared" ref="J54" si="380">IF(B54="","",H54+A54/1000000000)</f>
        <v/>
      </c>
      <c r="K54" s="112" t="str">
        <f t="shared" ref="K54" si="381">IF(B54="","",RANK(J54,J$4:J$83,1))</f>
        <v/>
      </c>
      <c r="M54" s="116" t="str">
        <f>IF(PÚ!B54="","",PÚ!A54)</f>
        <v/>
      </c>
      <c r="N54" s="116" t="str">
        <f>IF(PÚ!B54="","",PÚ!B54)</f>
        <v/>
      </c>
      <c r="O54" t="str">
        <f>IF(N54="","",PÚ!H54)</f>
        <v/>
      </c>
      <c r="P54">
        <f t="shared" si="0"/>
        <v>1000000</v>
      </c>
      <c r="Q54" s="116">
        <f t="shared" ref="Q54" si="382">MIN(P54:P55)+MAX(P54:P55)/10000000000</f>
        <v>1000000.0000999999</v>
      </c>
      <c r="R54" s="112">
        <f t="shared" ref="R54" si="383">RANK(Q54,Q$4:Q$83,1)</f>
        <v>10</v>
      </c>
      <c r="T54" s="116" t="str">
        <f>IF('dvojice '!B54="","",'dvojice '!A54)</f>
        <v/>
      </c>
      <c r="U54" s="116" t="str">
        <f>IF('dvojice '!B54="","",'dvojice '!B54)</f>
        <v/>
      </c>
      <c r="V54" t="str">
        <f>IF(U54="","",'dvojice '!U54)</f>
        <v/>
      </c>
      <c r="W54">
        <f t="shared" si="1"/>
        <v>1000000</v>
      </c>
      <c r="X54" s="116">
        <f t="shared" ref="X54" si="384">IF(U54="",1000000,MIN(W54:W55)+MAX(W54:W55)/10000000000+INDEX(Z54:Z55,MATCH(MIN(W54:W55),W54:W55,0),1)/1000000000000000)</f>
        <v>1000000</v>
      </c>
      <c r="Y54" s="112">
        <f t="shared" ref="Y54" si="385">RANK(X54,X$4:X$83,1)</f>
        <v>10</v>
      </c>
      <c r="Z54" t="str">
        <f>IF(U54="","",IF(V54="dnf","",IF(V54="n","",SUM('dvojice '!H54:S54))))</f>
        <v/>
      </c>
    </row>
    <row r="55" spans="1:26" ht="15.75" customHeight="1" thickBot="1" x14ac:dyDescent="0.3">
      <c r="A55" s="116"/>
      <c r="B55" s="116"/>
      <c r="C55" t="str">
        <f t="shared" si="301"/>
        <v/>
      </c>
      <c r="D55" s="116"/>
      <c r="E55" t="str">
        <f t="shared" ref="E55" si="386">IF(B54="","",IF(ISNUMBER(MATCH(B54,U$4:U$83,0)),INDEX(V$4:Z$83,MATCH(B54,U$4:U$83,0)+1,1),"dnf"))</f>
        <v/>
      </c>
      <c r="F55" t="str">
        <f t="shared" ref="F55" si="387">IF(B54="","",IF(ISNUMBER(MATCH(B54,U$4:U$83,0)),INDEX(V$4:Z$83,MATCH(B54,U$4:U$83,0)+1,5),""))</f>
        <v/>
      </c>
      <c r="G55" s="112"/>
      <c r="H55" s="114"/>
      <c r="I55" s="112"/>
      <c r="J55" s="113"/>
      <c r="K55" s="112"/>
      <c r="M55" s="116"/>
      <c r="N55" s="116"/>
      <c r="O55" t="str">
        <f>IF(N54="","",PÚ!H55)</f>
        <v/>
      </c>
      <c r="P55">
        <f t="shared" si="0"/>
        <v>1000000</v>
      </c>
      <c r="Q55" s="116"/>
      <c r="R55" s="112"/>
      <c r="T55" s="116"/>
      <c r="U55" s="116"/>
      <c r="V55" t="str">
        <f>IF(U54="","",'dvojice '!U55)</f>
        <v/>
      </c>
      <c r="W55">
        <f t="shared" si="1"/>
        <v>1000000</v>
      </c>
      <c r="X55" s="116"/>
      <c r="Y55" s="112"/>
      <c r="Z55" t="str">
        <f>IF(U54="","",IF(V55="dnf","",IF(V55="n","",SUM('dvojice '!H55:S55))))</f>
        <v/>
      </c>
    </row>
    <row r="56" spans="1:26" ht="15.75" customHeight="1" x14ac:dyDescent="0.25">
      <c r="A56" s="116" t="str">
        <f>IF(startovka!B56="","",startovka!A56)</f>
        <v/>
      </c>
      <c r="B56" s="116" t="str">
        <f>IF(startovka!B56="","",startovka!B56)</f>
        <v/>
      </c>
      <c r="C56" t="str">
        <f t="shared" si="288"/>
        <v/>
      </c>
      <c r="D56" s="115" t="str">
        <f t="shared" ref="D56" si="388">IF(B56="","",IF(ISNUMBER(MATCH(B56,N$4:N$83,0)),INDEX(O$4:R$83,MATCH(B56,N$4:N$83,0),4),MAX(R56:R135)))</f>
        <v/>
      </c>
      <c r="E56" t="str">
        <f t="shared" ref="E56" si="389">IF(B56="","",IF(ISNUMBER(MATCH(B56,U$4:U$83,0)),INDEX(V$4:Z$83,MATCH(B56,U$4:U$83,0),1),"dnf"))</f>
        <v/>
      </c>
      <c r="F56" t="str">
        <f t="shared" ref="F56" si="390">IF(B56="","",IF(ISNUMBER(MATCH(B56,U$4:U$83,0)),INDEX(V$4:Z$83,MATCH(B56,U$4:U$83,0),5),""))</f>
        <v/>
      </c>
      <c r="G56" s="115" t="str">
        <f t="shared" ref="G56" si="391">IF(B56="","",IF(ISNUMBER(MATCH(B56,U$4:U$83,0)),INDEX(V$4:Z$83,MATCH(B56,U$4:U$83,0),4),MAX(Y56:Y135)))</f>
        <v/>
      </c>
      <c r="H56" s="114" t="str">
        <f t="shared" ref="H56" si="392">IF(B56="","",G56+D56*1.000001)</f>
        <v/>
      </c>
      <c r="I56" s="112" t="str">
        <f t="shared" ref="I56" si="393">IF(B56="","",RANK(H56,H$4:H$83,1))</f>
        <v/>
      </c>
      <c r="J56" s="113" t="str">
        <f t="shared" ref="J56" si="394">IF(B56="","",H56+A56/1000000000)</f>
        <v/>
      </c>
      <c r="K56" s="112" t="str">
        <f t="shared" ref="K56" si="395">IF(B56="","",RANK(J56,J$4:J$83,1))</f>
        <v/>
      </c>
      <c r="M56" s="116" t="str">
        <f>IF(PÚ!B56="","",PÚ!A56)</f>
        <v/>
      </c>
      <c r="N56" s="116" t="str">
        <f>IF(PÚ!B56="","",PÚ!B56)</f>
        <v/>
      </c>
      <c r="O56" t="str">
        <f>IF(N56="","",PÚ!H56)</f>
        <v/>
      </c>
      <c r="P56">
        <f t="shared" si="0"/>
        <v>1000000</v>
      </c>
      <c r="Q56" s="116">
        <f t="shared" ref="Q56" si="396">MIN(P56:P57)+MAX(P56:P57)/10000000000</f>
        <v>1000000.0000999999</v>
      </c>
      <c r="R56" s="112">
        <f t="shared" ref="R56" si="397">RANK(Q56,Q$4:Q$83,1)</f>
        <v>10</v>
      </c>
      <c r="T56" s="116" t="str">
        <f>IF('dvojice '!B56="","",'dvojice '!A56)</f>
        <v/>
      </c>
      <c r="U56" s="116" t="str">
        <f>IF('dvojice '!B56="","",'dvojice '!B56)</f>
        <v/>
      </c>
      <c r="V56" t="str">
        <f>IF(U56="","",'dvojice '!U56)</f>
        <v/>
      </c>
      <c r="W56">
        <f t="shared" si="1"/>
        <v>1000000</v>
      </c>
      <c r="X56" s="116">
        <f t="shared" ref="X56" si="398">IF(U56="",1000000,MIN(W56:W57)+MAX(W56:W57)/10000000000+INDEX(Z56:Z57,MATCH(MIN(W56:W57),W56:W57,0),1)/1000000000000000)</f>
        <v>1000000</v>
      </c>
      <c r="Y56" s="112">
        <f t="shared" ref="Y56" si="399">RANK(X56,X$4:X$83,1)</f>
        <v>10</v>
      </c>
      <c r="Z56" t="str">
        <f>IF(U56="","",IF(V56="dnf","",IF(V56="n","",SUM('dvojice '!H56:S56))))</f>
        <v/>
      </c>
    </row>
    <row r="57" spans="1:26" ht="15.75" customHeight="1" thickBot="1" x14ac:dyDescent="0.3">
      <c r="A57" s="116"/>
      <c r="B57" s="116"/>
      <c r="C57" t="str">
        <f t="shared" si="301"/>
        <v/>
      </c>
      <c r="D57" s="116"/>
      <c r="E57" t="str">
        <f t="shared" ref="E57" si="400">IF(B56="","",IF(ISNUMBER(MATCH(B56,U$4:U$83,0)),INDEX(V$4:Z$83,MATCH(B56,U$4:U$83,0)+1,1),"dnf"))</f>
        <v/>
      </c>
      <c r="F57" t="str">
        <f t="shared" ref="F57" si="401">IF(B56="","",IF(ISNUMBER(MATCH(B56,U$4:U$83,0)),INDEX(V$4:Z$83,MATCH(B56,U$4:U$83,0)+1,5),""))</f>
        <v/>
      </c>
      <c r="G57" s="112"/>
      <c r="H57" s="114"/>
      <c r="I57" s="112"/>
      <c r="J57" s="113"/>
      <c r="K57" s="112"/>
      <c r="M57" s="116"/>
      <c r="N57" s="116"/>
      <c r="O57" t="str">
        <f>IF(N56="","",PÚ!H57)</f>
        <v/>
      </c>
      <c r="P57">
        <f t="shared" si="0"/>
        <v>1000000</v>
      </c>
      <c r="Q57" s="116"/>
      <c r="R57" s="112"/>
      <c r="T57" s="116"/>
      <c r="U57" s="116"/>
      <c r="V57" t="str">
        <f>IF(U56="","",'dvojice '!U57)</f>
        <v/>
      </c>
      <c r="W57">
        <f t="shared" si="1"/>
        <v>1000000</v>
      </c>
      <c r="X57" s="116"/>
      <c r="Y57" s="112"/>
      <c r="Z57" t="str">
        <f>IF(U56="","",IF(V57="dnf","",IF(V57="n","",SUM('dvojice '!H57:S57))))</f>
        <v/>
      </c>
    </row>
    <row r="58" spans="1:26" ht="15.75" customHeight="1" x14ac:dyDescent="0.25">
      <c r="A58" s="116" t="str">
        <f>IF(startovka!B58="","",startovka!A58)</f>
        <v/>
      </c>
      <c r="B58" s="116" t="str">
        <f>IF(startovka!B58="","",startovka!B58)</f>
        <v/>
      </c>
      <c r="C58" t="str">
        <f t="shared" si="288"/>
        <v/>
      </c>
      <c r="D58" s="115" t="str">
        <f t="shared" ref="D58" si="402">IF(B58="","",IF(ISNUMBER(MATCH(B58,N$4:N$83,0)),INDEX(O$4:R$83,MATCH(B58,N$4:N$83,0),4),MAX(R58:R137)))</f>
        <v/>
      </c>
      <c r="E58" t="str">
        <f t="shared" ref="E58" si="403">IF(B58="","",IF(ISNUMBER(MATCH(B58,U$4:U$83,0)),INDEX(V$4:Z$83,MATCH(B58,U$4:U$83,0),1),"dnf"))</f>
        <v/>
      </c>
      <c r="F58" t="str">
        <f t="shared" ref="F58" si="404">IF(B58="","",IF(ISNUMBER(MATCH(B58,U$4:U$83,0)),INDEX(V$4:Z$83,MATCH(B58,U$4:U$83,0),5),""))</f>
        <v/>
      </c>
      <c r="G58" s="115" t="str">
        <f t="shared" ref="G58" si="405">IF(B58="","",IF(ISNUMBER(MATCH(B58,U$4:U$83,0)),INDEX(V$4:Z$83,MATCH(B58,U$4:U$83,0),4),MAX(Y58:Y137)))</f>
        <v/>
      </c>
      <c r="H58" s="114" t="str">
        <f t="shared" ref="H58" si="406">IF(B58="","",G58+D58*1.000001)</f>
        <v/>
      </c>
      <c r="I58" s="112" t="str">
        <f t="shared" ref="I58" si="407">IF(B58="","",RANK(H58,H$4:H$83,1))</f>
        <v/>
      </c>
      <c r="J58" s="113" t="str">
        <f t="shared" ref="J58" si="408">IF(B58="","",H58+A58/1000000000)</f>
        <v/>
      </c>
      <c r="K58" s="112" t="str">
        <f t="shared" ref="K58" si="409">IF(B58="","",RANK(J58,J$4:J$83,1))</f>
        <v/>
      </c>
      <c r="M58" s="116" t="str">
        <f>IF(PÚ!B58="","",PÚ!A58)</f>
        <v/>
      </c>
      <c r="N58" s="116" t="str">
        <f>IF(PÚ!B58="","",PÚ!B58)</f>
        <v/>
      </c>
      <c r="O58" t="str">
        <f>IF(N58="","",PÚ!H58)</f>
        <v/>
      </c>
      <c r="P58">
        <f t="shared" si="0"/>
        <v>1000000</v>
      </c>
      <c r="Q58" s="116">
        <f t="shared" ref="Q58" si="410">MIN(P58:P59)+MAX(P58:P59)/10000000000</f>
        <v>1000000.0000999999</v>
      </c>
      <c r="R58" s="112">
        <f t="shared" ref="R58" si="411">RANK(Q58,Q$4:Q$83,1)</f>
        <v>10</v>
      </c>
      <c r="T58" s="116" t="str">
        <f>IF('dvojice '!B58="","",'dvojice '!A58)</f>
        <v/>
      </c>
      <c r="U58" s="116" t="str">
        <f>IF('dvojice '!B58="","",'dvojice '!B58)</f>
        <v/>
      </c>
      <c r="V58" t="str">
        <f>IF(U58="","",'dvojice '!U58)</f>
        <v/>
      </c>
      <c r="W58">
        <f t="shared" si="1"/>
        <v>1000000</v>
      </c>
      <c r="X58" s="116">
        <f t="shared" ref="X58" si="412">IF(U58="",1000000,MIN(W58:W59)+MAX(W58:W59)/10000000000+INDEX(Z58:Z59,MATCH(MIN(W58:W59),W58:W59,0),1)/1000000000000000)</f>
        <v>1000000</v>
      </c>
      <c r="Y58" s="112">
        <f t="shared" ref="Y58" si="413">RANK(X58,X$4:X$83,1)</f>
        <v>10</v>
      </c>
      <c r="Z58" t="str">
        <f>IF(U58="","",IF(V58="dnf","",IF(V58="n","",SUM('dvojice '!H58:S58))))</f>
        <v/>
      </c>
    </row>
    <row r="59" spans="1:26" ht="15.75" customHeight="1" thickBot="1" x14ac:dyDescent="0.3">
      <c r="A59" s="116"/>
      <c r="B59" s="116"/>
      <c r="C59" t="str">
        <f t="shared" si="301"/>
        <v/>
      </c>
      <c r="D59" s="116"/>
      <c r="E59" t="str">
        <f t="shared" ref="E59" si="414">IF(B58="","",IF(ISNUMBER(MATCH(B58,U$4:U$83,0)),INDEX(V$4:Z$83,MATCH(B58,U$4:U$83,0)+1,1),"dnf"))</f>
        <v/>
      </c>
      <c r="F59" t="str">
        <f t="shared" ref="F59" si="415">IF(B58="","",IF(ISNUMBER(MATCH(B58,U$4:U$83,0)),INDEX(V$4:Z$83,MATCH(B58,U$4:U$83,0)+1,5),""))</f>
        <v/>
      </c>
      <c r="G59" s="112"/>
      <c r="H59" s="114"/>
      <c r="I59" s="112"/>
      <c r="J59" s="113"/>
      <c r="K59" s="112"/>
      <c r="M59" s="116"/>
      <c r="N59" s="116"/>
      <c r="O59" t="str">
        <f>IF(N58="","",PÚ!H59)</f>
        <v/>
      </c>
      <c r="P59">
        <f t="shared" si="0"/>
        <v>1000000</v>
      </c>
      <c r="Q59" s="116"/>
      <c r="R59" s="112"/>
      <c r="T59" s="116"/>
      <c r="U59" s="116"/>
      <c r="V59" t="str">
        <f>IF(U58="","",'dvojice '!U59)</f>
        <v/>
      </c>
      <c r="W59">
        <f t="shared" si="1"/>
        <v>1000000</v>
      </c>
      <c r="X59" s="116"/>
      <c r="Y59" s="112"/>
      <c r="Z59" t="str">
        <f>IF(U58="","",IF(V59="dnf","",IF(V59="n","",SUM('dvojice '!H59:S59))))</f>
        <v/>
      </c>
    </row>
    <row r="60" spans="1:26" ht="15.75" customHeight="1" x14ac:dyDescent="0.25">
      <c r="A60" s="116" t="str">
        <f>IF(startovka!B60="","",startovka!A60)</f>
        <v/>
      </c>
      <c r="B60" s="116" t="str">
        <f>IF(startovka!B60="","",startovka!B60)</f>
        <v/>
      </c>
      <c r="C60" t="str">
        <f t="shared" si="288"/>
        <v/>
      </c>
      <c r="D60" s="115" t="str">
        <f t="shared" ref="D60" si="416">IF(B60="","",IF(ISNUMBER(MATCH(B60,N$4:N$83,0)),INDEX(O$4:R$83,MATCH(B60,N$4:N$83,0),4),MAX(R60:R139)))</f>
        <v/>
      </c>
      <c r="E60" t="str">
        <f t="shared" ref="E60" si="417">IF(B60="","",IF(ISNUMBER(MATCH(B60,U$4:U$83,0)),INDEX(V$4:Z$83,MATCH(B60,U$4:U$83,0),1),"dnf"))</f>
        <v/>
      </c>
      <c r="F60" t="str">
        <f t="shared" ref="F60" si="418">IF(B60="","",IF(ISNUMBER(MATCH(B60,U$4:U$83,0)),INDEX(V$4:Z$83,MATCH(B60,U$4:U$83,0),5),""))</f>
        <v/>
      </c>
      <c r="G60" s="115" t="str">
        <f t="shared" ref="G60" si="419">IF(B60="","",IF(ISNUMBER(MATCH(B60,U$4:U$83,0)),INDEX(V$4:Z$83,MATCH(B60,U$4:U$83,0),4),MAX(Y60:Y139)))</f>
        <v/>
      </c>
      <c r="H60" s="114" t="str">
        <f t="shared" ref="H60" si="420">IF(B60="","",G60+D60*1.000001)</f>
        <v/>
      </c>
      <c r="I60" s="112" t="str">
        <f t="shared" ref="I60" si="421">IF(B60="","",RANK(H60,H$4:H$83,1))</f>
        <v/>
      </c>
      <c r="J60" s="113" t="str">
        <f t="shared" ref="J60" si="422">IF(B60="","",H60+A60/1000000000)</f>
        <v/>
      </c>
      <c r="K60" s="112" t="str">
        <f t="shared" ref="K60" si="423">IF(B60="","",RANK(J60,J$4:J$83,1))</f>
        <v/>
      </c>
      <c r="M60" s="116" t="str">
        <f>IF(PÚ!B60="","",PÚ!A60)</f>
        <v/>
      </c>
      <c r="N60" s="116" t="str">
        <f>IF(PÚ!B60="","",PÚ!B60)</f>
        <v/>
      </c>
      <c r="O60" t="str">
        <f>IF(N60="","",PÚ!H60)</f>
        <v/>
      </c>
      <c r="P60">
        <f t="shared" si="0"/>
        <v>1000000</v>
      </c>
      <c r="Q60" s="116">
        <f t="shared" ref="Q60" si="424">MIN(P60:P61)+MAX(P60:P61)/10000000000</f>
        <v>1000000.0000999999</v>
      </c>
      <c r="R60" s="112">
        <f t="shared" ref="R60" si="425">RANK(Q60,Q$4:Q$83,1)</f>
        <v>10</v>
      </c>
      <c r="T60" s="116" t="str">
        <f>IF('dvojice '!B60="","",'dvojice '!A60)</f>
        <v/>
      </c>
      <c r="U60" s="116" t="str">
        <f>IF('dvojice '!B60="","",'dvojice '!B60)</f>
        <v/>
      </c>
      <c r="V60" t="str">
        <f>IF(U60="","",'dvojice '!U60)</f>
        <v/>
      </c>
      <c r="W60">
        <f t="shared" si="1"/>
        <v>1000000</v>
      </c>
      <c r="X60" s="116">
        <f t="shared" ref="X60" si="426">IF(U60="",1000000,MIN(W60:W61)+MAX(W60:W61)/10000000000+INDEX(Z60:Z61,MATCH(MIN(W60:W61),W60:W61,0),1)/1000000000000000)</f>
        <v>1000000</v>
      </c>
      <c r="Y60" s="112">
        <f t="shared" ref="Y60" si="427">RANK(X60,X$4:X$83,1)</f>
        <v>10</v>
      </c>
      <c r="Z60" t="str">
        <f>IF(U60="","",IF(V60="dnf","",IF(V60="n","",SUM('dvojice '!H60:S60))))</f>
        <v/>
      </c>
    </row>
    <row r="61" spans="1:26" ht="15.75" customHeight="1" thickBot="1" x14ac:dyDescent="0.3">
      <c r="A61" s="116"/>
      <c r="B61" s="116"/>
      <c r="C61" t="str">
        <f t="shared" si="301"/>
        <v/>
      </c>
      <c r="D61" s="116"/>
      <c r="E61" t="str">
        <f t="shared" ref="E61" si="428">IF(B60="","",IF(ISNUMBER(MATCH(B60,U$4:U$83,0)),INDEX(V$4:Z$83,MATCH(B60,U$4:U$83,0)+1,1),"dnf"))</f>
        <v/>
      </c>
      <c r="F61" t="str">
        <f t="shared" ref="F61" si="429">IF(B60="","",IF(ISNUMBER(MATCH(B60,U$4:U$83,0)),INDEX(V$4:Z$83,MATCH(B60,U$4:U$83,0)+1,5),""))</f>
        <v/>
      </c>
      <c r="G61" s="112"/>
      <c r="H61" s="114"/>
      <c r="I61" s="112"/>
      <c r="J61" s="113"/>
      <c r="K61" s="112"/>
      <c r="M61" s="116"/>
      <c r="N61" s="116"/>
      <c r="O61" t="str">
        <f>IF(N60="","",PÚ!H61)</f>
        <v/>
      </c>
      <c r="P61">
        <f t="shared" si="0"/>
        <v>1000000</v>
      </c>
      <c r="Q61" s="116"/>
      <c r="R61" s="112"/>
      <c r="T61" s="116"/>
      <c r="U61" s="116"/>
      <c r="V61" t="str">
        <f>IF(U60="","",'dvojice '!U61)</f>
        <v/>
      </c>
      <c r="W61">
        <f t="shared" si="1"/>
        <v>1000000</v>
      </c>
      <c r="X61" s="116"/>
      <c r="Y61" s="112"/>
      <c r="Z61" t="str">
        <f>IF(U60="","",IF(V61="dnf","",IF(V61="n","",SUM('dvojice '!H61:S61))))</f>
        <v/>
      </c>
    </row>
    <row r="62" spans="1:26" ht="15.75" customHeight="1" x14ac:dyDescent="0.25">
      <c r="A62" s="116" t="str">
        <f>IF(startovka!B62="","",startovka!A62)</f>
        <v/>
      </c>
      <c r="B62" s="116" t="str">
        <f>IF(startovka!B62="","",startovka!B62)</f>
        <v/>
      </c>
      <c r="C62" t="str">
        <f t="shared" si="288"/>
        <v/>
      </c>
      <c r="D62" s="115" t="str">
        <f t="shared" ref="D62" si="430">IF(B62="","",IF(ISNUMBER(MATCH(B62,N$4:N$83,0)),INDEX(O$4:R$83,MATCH(B62,N$4:N$83,0),4),MAX(R62:R141)))</f>
        <v/>
      </c>
      <c r="E62" t="str">
        <f t="shared" ref="E62" si="431">IF(B62="","",IF(ISNUMBER(MATCH(B62,U$4:U$83,0)),INDEX(V$4:Z$83,MATCH(B62,U$4:U$83,0),1),"dnf"))</f>
        <v/>
      </c>
      <c r="F62" t="str">
        <f t="shared" ref="F62" si="432">IF(B62="","",IF(ISNUMBER(MATCH(B62,U$4:U$83,0)),INDEX(V$4:Z$83,MATCH(B62,U$4:U$83,0),5),""))</f>
        <v/>
      </c>
      <c r="G62" s="115" t="str">
        <f t="shared" ref="G62" si="433">IF(B62="","",IF(ISNUMBER(MATCH(B62,U$4:U$83,0)),INDEX(V$4:Z$83,MATCH(B62,U$4:U$83,0),4),MAX(Y62:Y141)))</f>
        <v/>
      </c>
      <c r="H62" s="114" t="str">
        <f t="shared" ref="H62" si="434">IF(B62="","",G62+D62*1.000001)</f>
        <v/>
      </c>
      <c r="I62" s="112" t="str">
        <f t="shared" ref="I62" si="435">IF(B62="","",RANK(H62,H$4:H$83,1))</f>
        <v/>
      </c>
      <c r="J62" s="113" t="str">
        <f t="shared" ref="J62" si="436">IF(B62="","",H62+A62/1000000000)</f>
        <v/>
      </c>
      <c r="K62" s="112" t="str">
        <f t="shared" ref="K62" si="437">IF(B62="","",RANK(J62,J$4:J$83,1))</f>
        <v/>
      </c>
      <c r="M62" s="116" t="str">
        <f>IF(PÚ!B62="","",PÚ!A62)</f>
        <v/>
      </c>
      <c r="N62" s="116" t="str">
        <f>IF(PÚ!B62="","",PÚ!B62)</f>
        <v/>
      </c>
      <c r="O62" t="str">
        <f>IF(N62="","",PÚ!H62)</f>
        <v/>
      </c>
      <c r="P62">
        <f t="shared" si="0"/>
        <v>1000000</v>
      </c>
      <c r="Q62" s="116">
        <f t="shared" ref="Q62" si="438">MIN(P62:P63)+MAX(P62:P63)/10000000000</f>
        <v>1000000.0000999999</v>
      </c>
      <c r="R62" s="112">
        <f t="shared" ref="R62" si="439">RANK(Q62,Q$4:Q$83,1)</f>
        <v>10</v>
      </c>
      <c r="T62" s="116" t="str">
        <f>IF('dvojice '!B62="","",'dvojice '!A62)</f>
        <v/>
      </c>
      <c r="U62" s="116" t="str">
        <f>IF('dvojice '!B62="","",'dvojice '!B62)</f>
        <v/>
      </c>
      <c r="V62" t="str">
        <f>IF(U62="","",'dvojice '!U62)</f>
        <v/>
      </c>
      <c r="W62">
        <f t="shared" si="1"/>
        <v>1000000</v>
      </c>
      <c r="X62" s="116">
        <f t="shared" ref="X62" si="440">IF(U62="",1000000,MIN(W62:W63)+MAX(W62:W63)/10000000000+INDEX(Z62:Z63,MATCH(MIN(W62:W63),W62:W63,0),1)/1000000000000000)</f>
        <v>1000000</v>
      </c>
      <c r="Y62" s="112">
        <f t="shared" ref="Y62" si="441">RANK(X62,X$4:X$83,1)</f>
        <v>10</v>
      </c>
      <c r="Z62" t="str">
        <f>IF(U62="","",IF(V62="dnf","",IF(V62="n","",SUM('dvojice '!H62:S62))))</f>
        <v/>
      </c>
    </row>
    <row r="63" spans="1:26" ht="15.75" customHeight="1" thickBot="1" x14ac:dyDescent="0.3">
      <c r="A63" s="116"/>
      <c r="B63" s="116"/>
      <c r="C63" t="str">
        <f t="shared" si="301"/>
        <v/>
      </c>
      <c r="D63" s="116"/>
      <c r="E63" t="str">
        <f t="shared" ref="E63" si="442">IF(B62="","",IF(ISNUMBER(MATCH(B62,U$4:U$83,0)),INDEX(V$4:Z$83,MATCH(B62,U$4:U$83,0)+1,1),"dnf"))</f>
        <v/>
      </c>
      <c r="F63" t="str">
        <f t="shared" ref="F63" si="443">IF(B62="","",IF(ISNUMBER(MATCH(B62,U$4:U$83,0)),INDEX(V$4:Z$83,MATCH(B62,U$4:U$83,0)+1,5),""))</f>
        <v/>
      </c>
      <c r="G63" s="112"/>
      <c r="H63" s="114"/>
      <c r="I63" s="112"/>
      <c r="J63" s="113"/>
      <c r="K63" s="112"/>
      <c r="M63" s="116"/>
      <c r="N63" s="116"/>
      <c r="O63" t="str">
        <f>IF(N62="","",PÚ!H63)</f>
        <v/>
      </c>
      <c r="P63">
        <f t="shared" si="0"/>
        <v>1000000</v>
      </c>
      <c r="Q63" s="116"/>
      <c r="R63" s="112"/>
      <c r="T63" s="116"/>
      <c r="U63" s="116"/>
      <c r="V63" t="str">
        <f>IF(U62="","",'dvojice '!U63)</f>
        <v/>
      </c>
      <c r="W63">
        <f t="shared" si="1"/>
        <v>1000000</v>
      </c>
      <c r="X63" s="116"/>
      <c r="Y63" s="112"/>
      <c r="Z63" t="str">
        <f>IF(U62="","",IF(V63="dnf","",IF(V63="n","",SUM('dvojice '!H63:S63))))</f>
        <v/>
      </c>
    </row>
    <row r="64" spans="1:26" ht="15.75" customHeight="1" x14ac:dyDescent="0.25">
      <c r="A64" s="116" t="str">
        <f>IF(startovka!B64="","",startovka!A64)</f>
        <v/>
      </c>
      <c r="B64" s="116" t="str">
        <f>IF(startovka!B64="","",startovka!B64)</f>
        <v/>
      </c>
      <c r="C64" t="str">
        <f t="shared" si="288"/>
        <v/>
      </c>
      <c r="D64" s="115" t="str">
        <f t="shared" ref="D64" si="444">IF(B64="","",IF(ISNUMBER(MATCH(B64,N$4:N$83,0)),INDEX(O$4:R$83,MATCH(B64,N$4:N$83,0),4),MAX(R64:R143)))</f>
        <v/>
      </c>
      <c r="E64" t="str">
        <f t="shared" ref="E64" si="445">IF(B64="","",IF(ISNUMBER(MATCH(B64,U$4:U$83,0)),INDEX(V$4:Z$83,MATCH(B64,U$4:U$83,0),1),"dnf"))</f>
        <v/>
      </c>
      <c r="F64" t="str">
        <f t="shared" ref="F64" si="446">IF(B64="","",IF(ISNUMBER(MATCH(B64,U$4:U$83,0)),INDEX(V$4:Z$83,MATCH(B64,U$4:U$83,0),5),""))</f>
        <v/>
      </c>
      <c r="G64" s="115" t="str">
        <f t="shared" ref="G64" si="447">IF(B64="","",IF(ISNUMBER(MATCH(B64,U$4:U$83,0)),INDEX(V$4:Z$83,MATCH(B64,U$4:U$83,0),4),MAX(Y64:Y143)))</f>
        <v/>
      </c>
      <c r="H64" s="114" t="str">
        <f t="shared" ref="H64" si="448">IF(B64="","",G64+D64*1.000001)</f>
        <v/>
      </c>
      <c r="I64" s="112" t="str">
        <f t="shared" ref="I64" si="449">IF(B64="","",RANK(H64,H$4:H$83,1))</f>
        <v/>
      </c>
      <c r="J64" s="113" t="str">
        <f t="shared" ref="J64" si="450">IF(B64="","",H64+A64/1000000000)</f>
        <v/>
      </c>
      <c r="K64" s="112" t="str">
        <f t="shared" ref="K64" si="451">IF(B64="","",RANK(J64,J$4:J$83,1))</f>
        <v/>
      </c>
      <c r="M64" s="116" t="str">
        <f>IF(PÚ!B64="","",PÚ!A64)</f>
        <v/>
      </c>
      <c r="N64" s="116" t="str">
        <f>IF(PÚ!B64="","",PÚ!B64)</f>
        <v/>
      </c>
      <c r="O64" t="str">
        <f>IF(N64="","",PÚ!H64)</f>
        <v/>
      </c>
      <c r="P64">
        <f t="shared" si="0"/>
        <v>1000000</v>
      </c>
      <c r="Q64" s="116">
        <f t="shared" ref="Q64" si="452">MIN(P64:P65)+MAX(P64:P65)/10000000000</f>
        <v>1000000.0000999999</v>
      </c>
      <c r="R64" s="112">
        <f t="shared" ref="R64" si="453">RANK(Q64,Q$4:Q$83,1)</f>
        <v>10</v>
      </c>
      <c r="T64" s="116" t="str">
        <f>IF('dvojice '!B64="","",'dvojice '!A64)</f>
        <v/>
      </c>
      <c r="U64" s="116" t="str">
        <f>IF('dvojice '!B64="","",'dvojice '!B64)</f>
        <v/>
      </c>
      <c r="V64" t="str">
        <f>IF(U64="","",'dvojice '!U64)</f>
        <v/>
      </c>
      <c r="W64">
        <f t="shared" si="1"/>
        <v>1000000</v>
      </c>
      <c r="X64" s="116">
        <f t="shared" ref="X64" si="454">IF(U64="",1000000,MIN(W64:W65)+MAX(W64:W65)/10000000000+INDEX(Z64:Z65,MATCH(MIN(W64:W65),W64:W65,0),1)/1000000000000000)</f>
        <v>1000000</v>
      </c>
      <c r="Y64" s="112">
        <f t="shared" ref="Y64" si="455">RANK(X64,X$4:X$83,1)</f>
        <v>10</v>
      </c>
      <c r="Z64" t="str">
        <f>IF(U64="","",IF(V64="dnf","",IF(V64="n","",SUM('dvojice '!H64:S64))))</f>
        <v/>
      </c>
    </row>
    <row r="65" spans="1:26" ht="15.75" customHeight="1" thickBot="1" x14ac:dyDescent="0.3">
      <c r="A65" s="116"/>
      <c r="B65" s="116"/>
      <c r="C65" t="str">
        <f t="shared" si="301"/>
        <v/>
      </c>
      <c r="D65" s="116"/>
      <c r="E65" t="str">
        <f t="shared" ref="E65" si="456">IF(B64="","",IF(ISNUMBER(MATCH(B64,U$4:U$83,0)),INDEX(V$4:Z$83,MATCH(B64,U$4:U$83,0)+1,1),"dnf"))</f>
        <v/>
      </c>
      <c r="F65" t="str">
        <f t="shared" ref="F65" si="457">IF(B64="","",IF(ISNUMBER(MATCH(B64,U$4:U$83,0)),INDEX(V$4:Z$83,MATCH(B64,U$4:U$83,0)+1,5),""))</f>
        <v/>
      </c>
      <c r="G65" s="112"/>
      <c r="H65" s="114"/>
      <c r="I65" s="112"/>
      <c r="J65" s="113"/>
      <c r="K65" s="112"/>
      <c r="M65" s="116"/>
      <c r="N65" s="116"/>
      <c r="O65" t="str">
        <f>IF(N64="","",PÚ!H65)</f>
        <v/>
      </c>
      <c r="P65">
        <f t="shared" si="0"/>
        <v>1000000</v>
      </c>
      <c r="Q65" s="116"/>
      <c r="R65" s="112"/>
      <c r="T65" s="116"/>
      <c r="U65" s="116"/>
      <c r="V65" t="str">
        <f>IF(U64="","",'dvojice '!U65)</f>
        <v/>
      </c>
      <c r="W65">
        <f t="shared" si="1"/>
        <v>1000000</v>
      </c>
      <c r="X65" s="116"/>
      <c r="Y65" s="112"/>
      <c r="Z65" t="str">
        <f>IF(U64="","",IF(V65="dnf","",IF(V65="n","",SUM('dvojice '!H65:S65))))</f>
        <v/>
      </c>
    </row>
    <row r="66" spans="1:26" ht="15.75" customHeight="1" x14ac:dyDescent="0.25">
      <c r="A66" s="116" t="str">
        <f>IF(startovka!B66="","",startovka!A66)</f>
        <v/>
      </c>
      <c r="B66" s="116" t="str">
        <f>IF(startovka!B66="","",startovka!B66)</f>
        <v/>
      </c>
      <c r="C66" t="str">
        <f t="shared" si="288"/>
        <v/>
      </c>
      <c r="D66" s="115" t="str">
        <f t="shared" ref="D66" si="458">IF(B66="","",IF(ISNUMBER(MATCH(B66,N$4:N$83,0)),INDEX(O$4:R$83,MATCH(B66,N$4:N$83,0),4),MAX(R66:R145)))</f>
        <v/>
      </c>
      <c r="E66" t="str">
        <f t="shared" ref="E66" si="459">IF(B66="","",IF(ISNUMBER(MATCH(B66,U$4:U$83,0)),INDEX(V$4:Z$83,MATCH(B66,U$4:U$83,0),1),"dnf"))</f>
        <v/>
      </c>
      <c r="F66" t="str">
        <f t="shared" ref="F66" si="460">IF(B66="","",IF(ISNUMBER(MATCH(B66,U$4:U$83,0)),INDEX(V$4:Z$83,MATCH(B66,U$4:U$83,0),5),""))</f>
        <v/>
      </c>
      <c r="G66" s="115" t="str">
        <f t="shared" ref="G66" si="461">IF(B66="","",IF(ISNUMBER(MATCH(B66,U$4:U$83,0)),INDEX(V$4:Z$83,MATCH(B66,U$4:U$83,0),4),MAX(Y66:Y145)))</f>
        <v/>
      </c>
      <c r="H66" s="114" t="str">
        <f t="shared" ref="H66" si="462">IF(B66="","",G66+D66*1.000001)</f>
        <v/>
      </c>
      <c r="I66" s="112" t="str">
        <f t="shared" ref="I66" si="463">IF(B66="","",RANK(H66,H$4:H$83,1))</f>
        <v/>
      </c>
      <c r="J66" s="113" t="str">
        <f t="shared" ref="J66" si="464">IF(B66="","",H66+A66/1000000000)</f>
        <v/>
      </c>
      <c r="K66" s="112" t="str">
        <f t="shared" ref="K66" si="465">IF(B66="","",RANK(J66,J$4:J$83,1))</f>
        <v/>
      </c>
      <c r="M66" s="116" t="str">
        <f>IF(PÚ!B66="","",PÚ!A66)</f>
        <v/>
      </c>
      <c r="N66" s="116" t="str">
        <f>IF(PÚ!B66="","",PÚ!B66)</f>
        <v/>
      </c>
      <c r="O66" t="str">
        <f>IF(N66="","",PÚ!H66)</f>
        <v/>
      </c>
      <c r="P66">
        <f t="shared" si="0"/>
        <v>1000000</v>
      </c>
      <c r="Q66" s="116">
        <f t="shared" ref="Q66" si="466">MIN(P66:P67)+MAX(P66:P67)/10000000000</f>
        <v>1000000.0000999999</v>
      </c>
      <c r="R66" s="112">
        <f t="shared" ref="R66" si="467">RANK(Q66,Q$4:Q$83,1)</f>
        <v>10</v>
      </c>
      <c r="T66" s="116" t="str">
        <f>IF('dvojice '!B66="","",'dvojice '!A66)</f>
        <v/>
      </c>
      <c r="U66" s="116" t="str">
        <f>IF('dvojice '!B66="","",'dvojice '!B66)</f>
        <v/>
      </c>
      <c r="V66" t="str">
        <f>IF(U66="","",'dvojice '!U66)</f>
        <v/>
      </c>
      <c r="W66">
        <f t="shared" si="1"/>
        <v>1000000</v>
      </c>
      <c r="X66" s="116">
        <f t="shared" ref="X66" si="468">IF(U66="",1000000,MIN(W66:W67)+MAX(W66:W67)/10000000000+INDEX(Z66:Z67,MATCH(MIN(W66:W67),W66:W67,0),1)/1000000000000000)</f>
        <v>1000000</v>
      </c>
      <c r="Y66" s="112">
        <f t="shared" ref="Y66" si="469">RANK(X66,X$4:X$83,1)</f>
        <v>10</v>
      </c>
      <c r="Z66" t="str">
        <f>IF(U66="","",IF(V66="dnf","",IF(V66="n","",SUM('dvojice '!H66:S66))))</f>
        <v/>
      </c>
    </row>
    <row r="67" spans="1:26" ht="15.75" customHeight="1" thickBot="1" x14ac:dyDescent="0.3">
      <c r="A67" s="116"/>
      <c r="B67" s="116"/>
      <c r="C67" t="str">
        <f t="shared" si="301"/>
        <v/>
      </c>
      <c r="D67" s="116"/>
      <c r="E67" t="str">
        <f t="shared" ref="E67" si="470">IF(B66="","",IF(ISNUMBER(MATCH(B66,U$4:U$83,0)),INDEX(V$4:Z$83,MATCH(B66,U$4:U$83,0)+1,1),"dnf"))</f>
        <v/>
      </c>
      <c r="F67" t="str">
        <f t="shared" ref="F67" si="471">IF(B66="","",IF(ISNUMBER(MATCH(B66,U$4:U$83,0)),INDEX(V$4:Z$83,MATCH(B66,U$4:U$83,0)+1,5),""))</f>
        <v/>
      </c>
      <c r="G67" s="112"/>
      <c r="H67" s="114"/>
      <c r="I67" s="112"/>
      <c r="J67" s="113"/>
      <c r="K67" s="112"/>
      <c r="M67" s="116"/>
      <c r="N67" s="116"/>
      <c r="O67" t="str">
        <f>IF(N66="","",PÚ!H67)</f>
        <v/>
      </c>
      <c r="P67">
        <f t="shared" si="0"/>
        <v>1000000</v>
      </c>
      <c r="Q67" s="116"/>
      <c r="R67" s="112"/>
      <c r="T67" s="116"/>
      <c r="U67" s="116"/>
      <c r="V67" t="str">
        <f>IF(U66="","",'dvojice '!U67)</f>
        <v/>
      </c>
      <c r="W67">
        <f t="shared" si="1"/>
        <v>1000000</v>
      </c>
      <c r="X67" s="116"/>
      <c r="Y67" s="112"/>
      <c r="Z67" t="str">
        <f>IF(U66="","",IF(V67="dnf","",IF(V67="n","",SUM('dvojice '!H67:S67))))</f>
        <v/>
      </c>
    </row>
    <row r="68" spans="1:26" ht="15.75" customHeight="1" x14ac:dyDescent="0.25">
      <c r="A68" s="116" t="str">
        <f>IF(startovka!B68="","",startovka!A68)</f>
        <v/>
      </c>
      <c r="B68" s="116" t="str">
        <f>IF(startovka!B68="","",startovka!B68)</f>
        <v/>
      </c>
      <c r="C68" t="str">
        <f t="shared" si="288"/>
        <v/>
      </c>
      <c r="D68" s="115" t="str">
        <f t="shared" ref="D68" si="472">IF(B68="","",IF(ISNUMBER(MATCH(B68,N$4:N$83,0)),INDEX(O$4:R$83,MATCH(B68,N$4:N$83,0),4),MAX(R68:R147)))</f>
        <v/>
      </c>
      <c r="E68" t="str">
        <f t="shared" ref="E68" si="473">IF(B68="","",IF(ISNUMBER(MATCH(B68,U$4:U$83,0)),INDEX(V$4:Z$83,MATCH(B68,U$4:U$83,0),1),"dnf"))</f>
        <v/>
      </c>
      <c r="F68" t="str">
        <f t="shared" ref="F68" si="474">IF(B68="","",IF(ISNUMBER(MATCH(B68,U$4:U$83,0)),INDEX(V$4:Z$83,MATCH(B68,U$4:U$83,0),5),""))</f>
        <v/>
      </c>
      <c r="G68" s="115" t="str">
        <f t="shared" ref="G68" si="475">IF(B68="","",IF(ISNUMBER(MATCH(B68,U$4:U$83,0)),INDEX(V$4:Z$83,MATCH(B68,U$4:U$83,0),4),MAX(Y68:Y147)))</f>
        <v/>
      </c>
      <c r="H68" s="114" t="str">
        <f t="shared" ref="H68" si="476">IF(B68="","",G68+D68*1.000001)</f>
        <v/>
      </c>
      <c r="I68" s="112" t="str">
        <f t="shared" ref="I68" si="477">IF(B68="","",RANK(H68,H$4:H$83,1))</f>
        <v/>
      </c>
      <c r="J68" s="113" t="str">
        <f t="shared" ref="J68" si="478">IF(B68="","",H68+A68/1000000000)</f>
        <v/>
      </c>
      <c r="K68" s="112" t="str">
        <f t="shared" ref="K68" si="479">IF(B68="","",RANK(J68,J$4:J$83,1))</f>
        <v/>
      </c>
      <c r="M68" s="116" t="str">
        <f>IF(PÚ!B68="","",PÚ!A68)</f>
        <v/>
      </c>
      <c r="N68" s="116" t="str">
        <f>IF(PÚ!B68="","",PÚ!B68)</f>
        <v/>
      </c>
      <c r="O68" t="str">
        <f>IF(N68="","",PÚ!H68)</f>
        <v/>
      </c>
      <c r="P68">
        <f t="shared" si="0"/>
        <v>1000000</v>
      </c>
      <c r="Q68" s="116">
        <f t="shared" ref="Q68" si="480">MIN(P68:P69)+MAX(P68:P69)/10000000000</f>
        <v>1000000.0000999999</v>
      </c>
      <c r="R68" s="112">
        <f t="shared" ref="R68" si="481">RANK(Q68,Q$4:Q$83,1)</f>
        <v>10</v>
      </c>
      <c r="T68" s="116" t="str">
        <f>IF('dvojice '!B68="","",'dvojice '!A68)</f>
        <v/>
      </c>
      <c r="U68" s="116" t="str">
        <f>IF('dvojice '!B68="","",'dvojice '!B68)</f>
        <v/>
      </c>
      <c r="V68" t="str">
        <f>IF(U68="","",'dvojice '!U68)</f>
        <v/>
      </c>
      <c r="W68">
        <f t="shared" si="1"/>
        <v>1000000</v>
      </c>
      <c r="X68" s="116">
        <f t="shared" ref="X68" si="482">IF(U68="",1000000,MIN(W68:W69)+MAX(W68:W69)/10000000000+INDEX(Z68:Z69,MATCH(MIN(W68:W69),W68:W69,0),1)/1000000000000000)</f>
        <v>1000000</v>
      </c>
      <c r="Y68" s="112">
        <f t="shared" ref="Y68" si="483">RANK(X68,X$4:X$83,1)</f>
        <v>10</v>
      </c>
      <c r="Z68" t="str">
        <f>IF(U68="","",IF(V68="dnf","",IF(V68="n","",SUM('dvojice '!H68:S68))))</f>
        <v/>
      </c>
    </row>
    <row r="69" spans="1:26" ht="15.75" customHeight="1" thickBot="1" x14ac:dyDescent="0.3">
      <c r="A69" s="116"/>
      <c r="B69" s="116"/>
      <c r="C69" t="str">
        <f t="shared" si="301"/>
        <v/>
      </c>
      <c r="D69" s="116"/>
      <c r="E69" t="str">
        <f t="shared" ref="E69" si="484">IF(B68="","",IF(ISNUMBER(MATCH(B68,U$4:U$83,0)),INDEX(V$4:Z$83,MATCH(B68,U$4:U$83,0)+1,1),"dnf"))</f>
        <v/>
      </c>
      <c r="F69" t="str">
        <f t="shared" ref="F69" si="485">IF(B68="","",IF(ISNUMBER(MATCH(B68,U$4:U$83,0)),INDEX(V$4:Z$83,MATCH(B68,U$4:U$83,0)+1,5),""))</f>
        <v/>
      </c>
      <c r="G69" s="112"/>
      <c r="H69" s="114"/>
      <c r="I69" s="112"/>
      <c r="J69" s="113"/>
      <c r="K69" s="112"/>
      <c r="M69" s="116"/>
      <c r="N69" s="116"/>
      <c r="O69" t="str">
        <f>IF(N68="","",PÚ!H69)</f>
        <v/>
      </c>
      <c r="P69">
        <f t="shared" ref="P69:P83" si="486">IF(O69="",1000000,IF(O69="dnf",100000,IF(O69="n",10000,O69)))</f>
        <v>1000000</v>
      </c>
      <c r="Q69" s="116"/>
      <c r="R69" s="112"/>
      <c r="T69" s="116"/>
      <c r="U69" s="116"/>
      <c r="V69" t="str">
        <f>IF(U68="","",'dvojice '!U69)</f>
        <v/>
      </c>
      <c r="W69">
        <f t="shared" ref="W69:W83" si="487">IF(V69="",1000000,IF(V69="dnf",100000,IF(V69="n",10000,V69)))</f>
        <v>1000000</v>
      </c>
      <c r="X69" s="116"/>
      <c r="Y69" s="112"/>
      <c r="Z69" t="str">
        <f>IF(U68="","",IF(V69="dnf","",IF(V69="n","",SUM('dvojice '!H69:S69))))</f>
        <v/>
      </c>
    </row>
    <row r="70" spans="1:26" ht="15.75" customHeight="1" x14ac:dyDescent="0.25">
      <c r="A70" s="116" t="str">
        <f>IF(startovka!B70="","",startovka!A70)</f>
        <v/>
      </c>
      <c r="B70" s="116" t="str">
        <f>IF(startovka!B70="","",startovka!B70)</f>
        <v/>
      </c>
      <c r="C70" t="str">
        <f t="shared" si="288"/>
        <v/>
      </c>
      <c r="D70" s="115" t="str">
        <f t="shared" ref="D70" si="488">IF(B70="","",IF(ISNUMBER(MATCH(B70,N$4:N$83,0)),INDEX(O$4:R$83,MATCH(B70,N$4:N$83,0),4),MAX(R70:R149)))</f>
        <v/>
      </c>
      <c r="E70" t="str">
        <f t="shared" ref="E70" si="489">IF(B70="","",IF(ISNUMBER(MATCH(B70,U$4:U$83,0)),INDEX(V$4:Z$83,MATCH(B70,U$4:U$83,0),1),"dnf"))</f>
        <v/>
      </c>
      <c r="F70" t="str">
        <f t="shared" ref="F70" si="490">IF(B70="","",IF(ISNUMBER(MATCH(B70,U$4:U$83,0)),INDEX(V$4:Z$83,MATCH(B70,U$4:U$83,0),5),""))</f>
        <v/>
      </c>
      <c r="G70" s="115" t="str">
        <f t="shared" ref="G70" si="491">IF(B70="","",IF(ISNUMBER(MATCH(B70,U$4:U$83,0)),INDEX(V$4:Z$83,MATCH(B70,U$4:U$83,0),4),MAX(Y70:Y149)))</f>
        <v/>
      </c>
      <c r="H70" s="114" t="str">
        <f t="shared" ref="H70" si="492">IF(B70="","",G70+D70*1.000001)</f>
        <v/>
      </c>
      <c r="I70" s="112" t="str">
        <f t="shared" ref="I70" si="493">IF(B70="","",RANK(H70,H$4:H$83,1))</f>
        <v/>
      </c>
      <c r="J70" s="113" t="str">
        <f t="shared" ref="J70" si="494">IF(B70="","",H70+A70/1000000000)</f>
        <v/>
      </c>
      <c r="K70" s="112" t="str">
        <f t="shared" ref="K70" si="495">IF(B70="","",RANK(J70,J$4:J$83,1))</f>
        <v/>
      </c>
      <c r="M70" s="116" t="str">
        <f>IF(PÚ!B70="","",PÚ!A70)</f>
        <v/>
      </c>
      <c r="N70" s="116" t="str">
        <f>IF(PÚ!B70="","",PÚ!B70)</f>
        <v/>
      </c>
      <c r="O70" t="str">
        <f>IF(N70="","",PÚ!H70)</f>
        <v/>
      </c>
      <c r="P70">
        <f t="shared" si="486"/>
        <v>1000000</v>
      </c>
      <c r="Q70" s="116">
        <f t="shared" ref="Q70" si="496">MIN(P70:P71)+MAX(P70:P71)/10000000000</f>
        <v>1000000.0000999999</v>
      </c>
      <c r="R70" s="112">
        <f t="shared" ref="R70" si="497">RANK(Q70,Q$4:Q$83,1)</f>
        <v>10</v>
      </c>
      <c r="T70" s="116" t="str">
        <f>IF('dvojice '!B70="","",'dvojice '!A70)</f>
        <v/>
      </c>
      <c r="U70" s="116" t="str">
        <f>IF('dvojice '!B70="","",'dvojice '!B70)</f>
        <v/>
      </c>
      <c r="V70" t="str">
        <f>IF(U70="","",'dvojice '!U70)</f>
        <v/>
      </c>
      <c r="W70">
        <f t="shared" si="487"/>
        <v>1000000</v>
      </c>
      <c r="X70" s="116">
        <f t="shared" ref="X70" si="498">IF(U70="",1000000,MIN(W70:W71)+MAX(W70:W71)/10000000000+INDEX(Z70:Z71,MATCH(MIN(W70:W71),W70:W71,0),1)/1000000000000000)</f>
        <v>1000000</v>
      </c>
      <c r="Y70" s="112">
        <f t="shared" ref="Y70" si="499">RANK(X70,X$4:X$83,1)</f>
        <v>10</v>
      </c>
      <c r="Z70" t="str">
        <f>IF(U70="","",IF(V70="dnf","",IF(V70="n","",SUM('dvojice '!H70:S70))))</f>
        <v/>
      </c>
    </row>
    <row r="71" spans="1:26" ht="15.75" customHeight="1" thickBot="1" x14ac:dyDescent="0.3">
      <c r="A71" s="116"/>
      <c r="B71" s="116"/>
      <c r="C71" t="str">
        <f t="shared" si="301"/>
        <v/>
      </c>
      <c r="D71" s="116"/>
      <c r="E71" t="str">
        <f t="shared" ref="E71" si="500">IF(B70="","",IF(ISNUMBER(MATCH(B70,U$4:U$83,0)),INDEX(V$4:Z$83,MATCH(B70,U$4:U$83,0)+1,1),"dnf"))</f>
        <v/>
      </c>
      <c r="F71" t="str">
        <f t="shared" ref="F71" si="501">IF(B70="","",IF(ISNUMBER(MATCH(B70,U$4:U$83,0)),INDEX(V$4:Z$83,MATCH(B70,U$4:U$83,0)+1,5),""))</f>
        <v/>
      </c>
      <c r="G71" s="112"/>
      <c r="H71" s="114"/>
      <c r="I71" s="112"/>
      <c r="J71" s="113"/>
      <c r="K71" s="112"/>
      <c r="M71" s="116"/>
      <c r="N71" s="116"/>
      <c r="O71" t="str">
        <f>IF(N70="","",PÚ!H71)</f>
        <v/>
      </c>
      <c r="P71">
        <f t="shared" si="486"/>
        <v>1000000</v>
      </c>
      <c r="Q71" s="116"/>
      <c r="R71" s="112"/>
      <c r="T71" s="116"/>
      <c r="U71" s="116"/>
      <c r="V71" t="str">
        <f>IF(U70="","",'dvojice '!U71)</f>
        <v/>
      </c>
      <c r="W71">
        <f t="shared" si="487"/>
        <v>1000000</v>
      </c>
      <c r="X71" s="116"/>
      <c r="Y71" s="112"/>
      <c r="Z71" t="str">
        <f>IF(U70="","",IF(V71="dnf","",IF(V71="n","",SUM('dvojice '!H71:S71))))</f>
        <v/>
      </c>
    </row>
    <row r="72" spans="1:26" ht="15.75" customHeight="1" x14ac:dyDescent="0.25">
      <c r="A72" s="116" t="str">
        <f>IF(startovka!B72="","",startovka!A72)</f>
        <v/>
      </c>
      <c r="B72" s="116" t="str">
        <f>IF(startovka!B72="","",startovka!B72)</f>
        <v/>
      </c>
      <c r="C72" t="str">
        <f t="shared" si="288"/>
        <v/>
      </c>
      <c r="D72" s="115" t="str">
        <f t="shared" ref="D72" si="502">IF(B72="","",IF(ISNUMBER(MATCH(B72,N$4:N$83,0)),INDEX(O$4:R$83,MATCH(B72,N$4:N$83,0),4),MAX(R72:R151)))</f>
        <v/>
      </c>
      <c r="E72" t="str">
        <f t="shared" ref="E72" si="503">IF(B72="","",IF(ISNUMBER(MATCH(B72,U$4:U$83,0)),INDEX(V$4:Z$83,MATCH(B72,U$4:U$83,0),1),"dnf"))</f>
        <v/>
      </c>
      <c r="F72" t="str">
        <f t="shared" ref="F72" si="504">IF(B72="","",IF(ISNUMBER(MATCH(B72,U$4:U$83,0)),INDEX(V$4:Z$83,MATCH(B72,U$4:U$83,0),5),""))</f>
        <v/>
      </c>
      <c r="G72" s="115" t="str">
        <f t="shared" ref="G72" si="505">IF(B72="","",IF(ISNUMBER(MATCH(B72,U$4:U$83,0)),INDEX(V$4:Z$83,MATCH(B72,U$4:U$83,0),4),MAX(Y72:Y151)))</f>
        <v/>
      </c>
      <c r="H72" s="114" t="str">
        <f t="shared" ref="H72" si="506">IF(B72="","",G72+D72*1.000001)</f>
        <v/>
      </c>
      <c r="I72" s="112" t="str">
        <f t="shared" ref="I72" si="507">IF(B72="","",RANK(H72,H$4:H$83,1))</f>
        <v/>
      </c>
      <c r="J72" s="113" t="str">
        <f t="shared" ref="J72" si="508">IF(B72="","",H72+A72/1000000000)</f>
        <v/>
      </c>
      <c r="K72" s="112" t="str">
        <f t="shared" ref="K72" si="509">IF(B72="","",RANK(J72,J$4:J$83,1))</f>
        <v/>
      </c>
      <c r="M72" s="116" t="str">
        <f>IF(PÚ!B72="","",PÚ!A72)</f>
        <v/>
      </c>
      <c r="N72" s="116" t="str">
        <f>IF(PÚ!B72="","",PÚ!B72)</f>
        <v/>
      </c>
      <c r="O72" t="str">
        <f>IF(N72="","",PÚ!H72)</f>
        <v/>
      </c>
      <c r="P72">
        <f t="shared" si="486"/>
        <v>1000000</v>
      </c>
      <c r="Q72" s="116">
        <f t="shared" ref="Q72" si="510">MIN(P72:P73)+MAX(P72:P73)/10000000000</f>
        <v>1000000.0000999999</v>
      </c>
      <c r="R72" s="112">
        <f t="shared" ref="R72" si="511">RANK(Q72,Q$4:Q$83,1)</f>
        <v>10</v>
      </c>
      <c r="T72" s="116" t="str">
        <f>IF('dvojice '!B72="","",'dvojice '!A72)</f>
        <v/>
      </c>
      <c r="U72" s="116" t="str">
        <f>IF('dvojice '!B72="","",'dvojice '!B72)</f>
        <v/>
      </c>
      <c r="V72" t="str">
        <f>IF(U72="","",'dvojice '!U72)</f>
        <v/>
      </c>
      <c r="W72">
        <f t="shared" si="487"/>
        <v>1000000</v>
      </c>
      <c r="X72" s="116">
        <f t="shared" ref="X72" si="512">IF(U72="",1000000,MIN(W72:W73)+MAX(W72:W73)/10000000000+INDEX(Z72:Z73,MATCH(MIN(W72:W73),W72:W73,0),1)/1000000000000000)</f>
        <v>1000000</v>
      </c>
      <c r="Y72" s="112">
        <f t="shared" ref="Y72" si="513">RANK(X72,X$4:X$83,1)</f>
        <v>10</v>
      </c>
      <c r="Z72" t="str">
        <f>IF(U72="","",IF(V72="dnf","",IF(V72="n","",SUM('dvojice '!H72:S72))))</f>
        <v/>
      </c>
    </row>
    <row r="73" spans="1:26" ht="15.75" customHeight="1" thickBot="1" x14ac:dyDescent="0.3">
      <c r="A73" s="116"/>
      <c r="B73" s="116"/>
      <c r="C73" t="str">
        <f t="shared" si="301"/>
        <v/>
      </c>
      <c r="D73" s="116"/>
      <c r="E73" t="str">
        <f t="shared" ref="E73" si="514">IF(B72="","",IF(ISNUMBER(MATCH(B72,U$4:U$83,0)),INDEX(V$4:Z$83,MATCH(B72,U$4:U$83,0)+1,1),"dnf"))</f>
        <v/>
      </c>
      <c r="F73" t="str">
        <f t="shared" ref="F73" si="515">IF(B72="","",IF(ISNUMBER(MATCH(B72,U$4:U$83,0)),INDEX(V$4:Z$83,MATCH(B72,U$4:U$83,0)+1,5),""))</f>
        <v/>
      </c>
      <c r="G73" s="112"/>
      <c r="H73" s="114"/>
      <c r="I73" s="112"/>
      <c r="J73" s="113"/>
      <c r="K73" s="112"/>
      <c r="M73" s="116"/>
      <c r="N73" s="116"/>
      <c r="O73" t="str">
        <f>IF(N72="","",PÚ!H73)</f>
        <v/>
      </c>
      <c r="P73">
        <f t="shared" si="486"/>
        <v>1000000</v>
      </c>
      <c r="Q73" s="116"/>
      <c r="R73" s="112"/>
      <c r="T73" s="116"/>
      <c r="U73" s="116"/>
      <c r="V73" t="str">
        <f>IF(U72="","",'dvojice '!U73)</f>
        <v/>
      </c>
      <c r="W73">
        <f t="shared" si="487"/>
        <v>1000000</v>
      </c>
      <c r="X73" s="116"/>
      <c r="Y73" s="112"/>
      <c r="Z73" t="str">
        <f>IF(U72="","",IF(V73="dnf","",IF(V73="n","",SUM('dvojice '!H73:S73))))</f>
        <v/>
      </c>
    </row>
    <row r="74" spans="1:26" ht="15.75" customHeight="1" x14ac:dyDescent="0.25">
      <c r="A74" s="116" t="str">
        <f>IF(startovka!B74="","",startovka!A74)</f>
        <v/>
      </c>
      <c r="B74" s="116" t="str">
        <f>IF(startovka!B74="","",startovka!B74)</f>
        <v/>
      </c>
      <c r="C74" t="str">
        <f t="shared" si="288"/>
        <v/>
      </c>
      <c r="D74" s="115" t="str">
        <f t="shared" ref="D74" si="516">IF(B74="","",IF(ISNUMBER(MATCH(B74,N$4:N$83,0)),INDEX(O$4:R$83,MATCH(B74,N$4:N$83,0),4),MAX(R74:R153)))</f>
        <v/>
      </c>
      <c r="E74" t="str">
        <f t="shared" ref="E74" si="517">IF(B74="","",IF(ISNUMBER(MATCH(B74,U$4:U$83,0)),INDEX(V$4:Z$83,MATCH(B74,U$4:U$83,0),1),"dnf"))</f>
        <v/>
      </c>
      <c r="F74" t="str">
        <f t="shared" ref="F74" si="518">IF(B74="","",IF(ISNUMBER(MATCH(B74,U$4:U$83,0)),INDEX(V$4:Z$83,MATCH(B74,U$4:U$83,0),5),""))</f>
        <v/>
      </c>
      <c r="G74" s="115" t="str">
        <f t="shared" ref="G74" si="519">IF(B74="","",IF(ISNUMBER(MATCH(B74,U$4:U$83,0)),INDEX(V$4:Z$83,MATCH(B74,U$4:U$83,0),4),MAX(Y74:Y153)))</f>
        <v/>
      </c>
      <c r="H74" s="114" t="str">
        <f t="shared" ref="H74" si="520">IF(B74="","",G74+D74*1.000001)</f>
        <v/>
      </c>
      <c r="I74" s="112" t="str">
        <f t="shared" ref="I74" si="521">IF(B74="","",RANK(H74,H$4:H$83,1))</f>
        <v/>
      </c>
      <c r="J74" s="113" t="str">
        <f t="shared" ref="J74" si="522">IF(B74="","",H74+A74/1000000000)</f>
        <v/>
      </c>
      <c r="K74" s="112" t="str">
        <f t="shared" ref="K74" si="523">IF(B74="","",RANK(J74,J$4:J$83,1))</f>
        <v/>
      </c>
      <c r="M74" s="116" t="str">
        <f>IF(PÚ!B74="","",PÚ!A74)</f>
        <v/>
      </c>
      <c r="N74" s="116" t="str">
        <f>IF(PÚ!B74="","",PÚ!B74)</f>
        <v/>
      </c>
      <c r="O74" t="str">
        <f>IF(N74="","",PÚ!H74)</f>
        <v/>
      </c>
      <c r="P74">
        <f t="shared" si="486"/>
        <v>1000000</v>
      </c>
      <c r="Q74" s="116">
        <f t="shared" ref="Q74" si="524">MIN(P74:P75)+MAX(P74:P75)/10000000000</f>
        <v>1000000.0000999999</v>
      </c>
      <c r="R74" s="112">
        <f t="shared" ref="R74" si="525">RANK(Q74,Q$4:Q$83,1)</f>
        <v>10</v>
      </c>
      <c r="T74" s="116" t="str">
        <f>IF('dvojice '!B74="","",'dvojice '!A74)</f>
        <v/>
      </c>
      <c r="U74" s="116" t="str">
        <f>IF('dvojice '!B74="","",'dvojice '!B74)</f>
        <v/>
      </c>
      <c r="V74" t="str">
        <f>IF(U74="","",'dvojice '!U74)</f>
        <v/>
      </c>
      <c r="W74">
        <f t="shared" si="487"/>
        <v>1000000</v>
      </c>
      <c r="X74" s="116">
        <f t="shared" ref="X74" si="526">IF(U74="",1000000,MIN(W74:W75)+MAX(W74:W75)/10000000000+INDEX(Z74:Z75,MATCH(MIN(W74:W75),W74:W75,0),1)/1000000000000000)</f>
        <v>1000000</v>
      </c>
      <c r="Y74" s="112">
        <f t="shared" ref="Y74" si="527">RANK(X74,X$4:X$83,1)</f>
        <v>10</v>
      </c>
      <c r="Z74" t="str">
        <f>IF(U74="","",IF(V74="dnf","",IF(V74="n","",SUM('dvojice '!H74:S74))))</f>
        <v/>
      </c>
    </row>
    <row r="75" spans="1:26" ht="15.75" customHeight="1" thickBot="1" x14ac:dyDescent="0.3">
      <c r="A75" s="116"/>
      <c r="B75" s="116"/>
      <c r="C75" t="str">
        <f t="shared" si="301"/>
        <v/>
      </c>
      <c r="D75" s="116"/>
      <c r="E75" t="str">
        <f t="shared" ref="E75" si="528">IF(B74="","",IF(ISNUMBER(MATCH(B74,U$4:U$83,0)),INDEX(V$4:Z$83,MATCH(B74,U$4:U$83,0)+1,1),"dnf"))</f>
        <v/>
      </c>
      <c r="F75" t="str">
        <f t="shared" ref="F75" si="529">IF(B74="","",IF(ISNUMBER(MATCH(B74,U$4:U$83,0)),INDEX(V$4:Z$83,MATCH(B74,U$4:U$83,0)+1,5),""))</f>
        <v/>
      </c>
      <c r="G75" s="112"/>
      <c r="H75" s="114"/>
      <c r="I75" s="112"/>
      <c r="J75" s="113"/>
      <c r="K75" s="112"/>
      <c r="M75" s="116"/>
      <c r="N75" s="116"/>
      <c r="O75" t="str">
        <f>IF(N74="","",PÚ!H75)</f>
        <v/>
      </c>
      <c r="P75">
        <f t="shared" si="486"/>
        <v>1000000</v>
      </c>
      <c r="Q75" s="116"/>
      <c r="R75" s="112"/>
      <c r="T75" s="116"/>
      <c r="U75" s="116"/>
      <c r="V75" t="str">
        <f>IF(U74="","",'dvojice '!U75)</f>
        <v/>
      </c>
      <c r="W75">
        <f t="shared" si="487"/>
        <v>1000000</v>
      </c>
      <c r="X75" s="116"/>
      <c r="Y75" s="112"/>
      <c r="Z75" t="str">
        <f>IF(U74="","",IF(V75="dnf","",IF(V75="n","",SUM('dvojice '!H75:S75))))</f>
        <v/>
      </c>
    </row>
    <row r="76" spans="1:26" ht="15.75" customHeight="1" x14ac:dyDescent="0.25">
      <c r="A76" s="116" t="str">
        <f>IF(startovka!B76="","",startovka!A76)</f>
        <v/>
      </c>
      <c r="B76" s="116" t="str">
        <f>IF(startovka!B76="","",startovka!B76)</f>
        <v/>
      </c>
      <c r="C76" t="str">
        <f t="shared" si="288"/>
        <v/>
      </c>
      <c r="D76" s="115" t="str">
        <f t="shared" ref="D76" si="530">IF(B76="","",IF(ISNUMBER(MATCH(B76,N$4:N$83,0)),INDEX(O$4:R$83,MATCH(B76,N$4:N$83,0),4),MAX(R76:R155)))</f>
        <v/>
      </c>
      <c r="E76" t="str">
        <f t="shared" ref="E76" si="531">IF(B76="","",IF(ISNUMBER(MATCH(B76,U$4:U$83,0)),INDEX(V$4:Z$83,MATCH(B76,U$4:U$83,0),1),"dnf"))</f>
        <v/>
      </c>
      <c r="F76" t="str">
        <f t="shared" ref="F76" si="532">IF(B76="","",IF(ISNUMBER(MATCH(B76,U$4:U$83,0)),INDEX(V$4:Z$83,MATCH(B76,U$4:U$83,0),5),""))</f>
        <v/>
      </c>
      <c r="G76" s="115" t="str">
        <f t="shared" ref="G76" si="533">IF(B76="","",IF(ISNUMBER(MATCH(B76,U$4:U$83,0)),INDEX(V$4:Z$83,MATCH(B76,U$4:U$83,0),4),MAX(Y76:Y155)))</f>
        <v/>
      </c>
      <c r="H76" s="114" t="str">
        <f t="shared" ref="H76" si="534">IF(B76="","",G76+D76*1.000001)</f>
        <v/>
      </c>
      <c r="I76" s="112" t="str">
        <f t="shared" ref="I76" si="535">IF(B76="","",RANK(H76,H$4:H$83,1))</f>
        <v/>
      </c>
      <c r="J76" s="113" t="str">
        <f t="shared" ref="J76" si="536">IF(B76="","",H76+A76/1000000000)</f>
        <v/>
      </c>
      <c r="K76" s="112" t="str">
        <f t="shared" ref="K76" si="537">IF(B76="","",RANK(J76,J$4:J$83,1))</f>
        <v/>
      </c>
      <c r="M76" s="116" t="str">
        <f>IF(PÚ!B76="","",PÚ!A76)</f>
        <v/>
      </c>
      <c r="N76" s="116" t="str">
        <f>IF(PÚ!B76="","",PÚ!B76)</f>
        <v/>
      </c>
      <c r="O76" t="str">
        <f>IF(N76="","",PÚ!H76)</f>
        <v/>
      </c>
      <c r="P76">
        <f t="shared" si="486"/>
        <v>1000000</v>
      </c>
      <c r="Q76" s="116">
        <f t="shared" ref="Q76" si="538">MIN(P76:P77)+MAX(P76:P77)/10000000000</f>
        <v>1000000.0000999999</v>
      </c>
      <c r="R76" s="112">
        <f t="shared" ref="R76" si="539">RANK(Q76,Q$4:Q$83,1)</f>
        <v>10</v>
      </c>
      <c r="T76" s="116" t="str">
        <f>IF('dvojice '!B76="","",'dvojice '!A76)</f>
        <v/>
      </c>
      <c r="U76" s="116" t="str">
        <f>IF('dvojice '!B76="","",'dvojice '!B76)</f>
        <v/>
      </c>
      <c r="V76" t="str">
        <f>IF(U76="","",'dvojice '!U76)</f>
        <v/>
      </c>
      <c r="W76">
        <f t="shared" si="487"/>
        <v>1000000</v>
      </c>
      <c r="X76" s="116">
        <f t="shared" ref="X76" si="540">IF(U76="",1000000,MIN(W76:W77)+MAX(W76:W77)/10000000000+INDEX(Z76:Z77,MATCH(MIN(W76:W77),W76:W77,0),1)/1000000000000000)</f>
        <v>1000000</v>
      </c>
      <c r="Y76" s="112">
        <f t="shared" ref="Y76" si="541">RANK(X76,X$4:X$83,1)</f>
        <v>10</v>
      </c>
      <c r="Z76" t="str">
        <f>IF(U76="","",IF(V76="dnf","",IF(V76="n","",SUM('dvojice '!H76:S76))))</f>
        <v/>
      </c>
    </row>
    <row r="77" spans="1:26" ht="15.75" customHeight="1" thickBot="1" x14ac:dyDescent="0.3">
      <c r="A77" s="116"/>
      <c r="B77" s="116"/>
      <c r="C77" t="str">
        <f t="shared" si="301"/>
        <v/>
      </c>
      <c r="D77" s="116"/>
      <c r="E77" t="str">
        <f t="shared" ref="E77" si="542">IF(B76="","",IF(ISNUMBER(MATCH(B76,U$4:U$83,0)),INDEX(V$4:Z$83,MATCH(B76,U$4:U$83,0)+1,1),"dnf"))</f>
        <v/>
      </c>
      <c r="F77" t="str">
        <f t="shared" ref="F77" si="543">IF(B76="","",IF(ISNUMBER(MATCH(B76,U$4:U$83,0)),INDEX(V$4:Z$83,MATCH(B76,U$4:U$83,0)+1,5),""))</f>
        <v/>
      </c>
      <c r="G77" s="112"/>
      <c r="H77" s="114"/>
      <c r="I77" s="112"/>
      <c r="J77" s="113"/>
      <c r="K77" s="112"/>
      <c r="M77" s="116"/>
      <c r="N77" s="116"/>
      <c r="O77" t="str">
        <f>IF(N76="","",PÚ!H77)</f>
        <v/>
      </c>
      <c r="P77">
        <f t="shared" si="486"/>
        <v>1000000</v>
      </c>
      <c r="Q77" s="116"/>
      <c r="R77" s="112"/>
      <c r="T77" s="116"/>
      <c r="U77" s="116"/>
      <c r="V77" t="str">
        <f>IF(U76="","",'dvojice '!U77)</f>
        <v/>
      </c>
      <c r="W77">
        <f t="shared" si="487"/>
        <v>1000000</v>
      </c>
      <c r="X77" s="116"/>
      <c r="Y77" s="112"/>
      <c r="Z77" t="str">
        <f>IF(U76="","",IF(V77="dnf","",IF(V77="n","",SUM('dvojice '!H77:S77))))</f>
        <v/>
      </c>
    </row>
    <row r="78" spans="1:26" ht="15.75" customHeight="1" x14ac:dyDescent="0.25">
      <c r="A78" s="116" t="str">
        <f>IF(startovka!B78="","",startovka!A78)</f>
        <v/>
      </c>
      <c r="B78" s="116" t="str">
        <f>IF(startovka!B78="","",startovka!B78)</f>
        <v/>
      </c>
      <c r="C78" t="str">
        <f t="shared" si="288"/>
        <v/>
      </c>
      <c r="D78" s="115" t="str">
        <f t="shared" ref="D78" si="544">IF(B78="","",IF(ISNUMBER(MATCH(B78,N$4:N$83,0)),INDEX(O$4:R$83,MATCH(B78,N$4:N$83,0),4),MAX(R78:R157)))</f>
        <v/>
      </c>
      <c r="E78" t="str">
        <f t="shared" ref="E78" si="545">IF(B78="","",IF(ISNUMBER(MATCH(B78,U$4:U$83,0)),INDEX(V$4:Z$83,MATCH(B78,U$4:U$83,0),1),"dnf"))</f>
        <v/>
      </c>
      <c r="F78" t="str">
        <f t="shared" ref="F78" si="546">IF(B78="","",IF(ISNUMBER(MATCH(B78,U$4:U$83,0)),INDEX(V$4:Z$83,MATCH(B78,U$4:U$83,0),5),""))</f>
        <v/>
      </c>
      <c r="G78" s="115" t="str">
        <f t="shared" ref="G78" si="547">IF(B78="","",IF(ISNUMBER(MATCH(B78,U$4:U$83,0)),INDEX(V$4:Z$83,MATCH(B78,U$4:U$83,0),4),MAX(Y78:Y157)))</f>
        <v/>
      </c>
      <c r="H78" s="114" t="str">
        <f t="shared" ref="H78" si="548">IF(B78="","",G78+D78*1.000001)</f>
        <v/>
      </c>
      <c r="I78" s="112" t="str">
        <f t="shared" ref="I78" si="549">IF(B78="","",RANK(H78,H$4:H$83,1))</f>
        <v/>
      </c>
      <c r="J78" s="113" t="str">
        <f t="shared" ref="J78" si="550">IF(B78="","",H78+A78/1000000000)</f>
        <v/>
      </c>
      <c r="K78" s="112" t="str">
        <f t="shared" ref="K78" si="551">IF(B78="","",RANK(J78,J$4:J$83,1))</f>
        <v/>
      </c>
      <c r="M78" s="116" t="str">
        <f>IF(PÚ!B78="","",PÚ!A78)</f>
        <v/>
      </c>
      <c r="N78" s="116" t="str">
        <f>IF(PÚ!B78="","",PÚ!B78)</f>
        <v/>
      </c>
      <c r="O78" t="str">
        <f>IF(N78="","",PÚ!H78)</f>
        <v/>
      </c>
      <c r="P78">
        <f t="shared" si="486"/>
        <v>1000000</v>
      </c>
      <c r="Q78" s="116">
        <f t="shared" ref="Q78" si="552">MIN(P78:P79)+MAX(P78:P79)/10000000000</f>
        <v>1000000.0000999999</v>
      </c>
      <c r="R78" s="112">
        <f t="shared" ref="R78" si="553">RANK(Q78,Q$4:Q$83,1)</f>
        <v>10</v>
      </c>
      <c r="T78" s="116" t="str">
        <f>IF('dvojice '!B78="","",'dvojice '!A78)</f>
        <v/>
      </c>
      <c r="U78" s="116" t="str">
        <f>IF('dvojice '!B78="","",'dvojice '!B78)</f>
        <v/>
      </c>
      <c r="V78" t="str">
        <f>IF(U78="","",'dvojice '!U78)</f>
        <v/>
      </c>
      <c r="W78">
        <f t="shared" si="487"/>
        <v>1000000</v>
      </c>
      <c r="X78" s="116">
        <f t="shared" ref="X78" si="554">IF(U78="",1000000,MIN(W78:W79)+MAX(W78:W79)/10000000000+INDEX(Z78:Z79,MATCH(MIN(W78:W79),W78:W79,0),1)/1000000000000000)</f>
        <v>1000000</v>
      </c>
      <c r="Y78" s="112">
        <f t="shared" ref="Y78" si="555">RANK(X78,X$4:X$83,1)</f>
        <v>10</v>
      </c>
      <c r="Z78" t="str">
        <f>IF(U78="","",IF(V78="dnf","",IF(V78="n","",SUM('dvojice '!H78:S78))))</f>
        <v/>
      </c>
    </row>
    <row r="79" spans="1:26" ht="15.75" customHeight="1" thickBot="1" x14ac:dyDescent="0.3">
      <c r="A79" s="116"/>
      <c r="B79" s="116"/>
      <c r="C79" t="str">
        <f t="shared" si="301"/>
        <v/>
      </c>
      <c r="D79" s="116"/>
      <c r="E79" t="str">
        <f t="shared" ref="E79" si="556">IF(B78="","",IF(ISNUMBER(MATCH(B78,U$4:U$83,0)),INDEX(V$4:Z$83,MATCH(B78,U$4:U$83,0)+1,1),"dnf"))</f>
        <v/>
      </c>
      <c r="F79" t="str">
        <f t="shared" ref="F79" si="557">IF(B78="","",IF(ISNUMBER(MATCH(B78,U$4:U$83,0)),INDEX(V$4:Z$83,MATCH(B78,U$4:U$83,0)+1,5),""))</f>
        <v/>
      </c>
      <c r="G79" s="112"/>
      <c r="H79" s="114"/>
      <c r="I79" s="112"/>
      <c r="J79" s="113"/>
      <c r="K79" s="112"/>
      <c r="M79" s="116"/>
      <c r="N79" s="116"/>
      <c r="O79" t="str">
        <f>IF(N78="","",PÚ!H79)</f>
        <v/>
      </c>
      <c r="P79">
        <f t="shared" si="486"/>
        <v>1000000</v>
      </c>
      <c r="Q79" s="116"/>
      <c r="R79" s="112"/>
      <c r="T79" s="116"/>
      <c r="U79" s="116"/>
      <c r="V79" t="str">
        <f>IF(U78="","",'dvojice '!U79)</f>
        <v/>
      </c>
      <c r="W79">
        <f t="shared" si="487"/>
        <v>1000000</v>
      </c>
      <c r="X79" s="116"/>
      <c r="Y79" s="112"/>
      <c r="Z79" t="str">
        <f>IF(U78="","",IF(V79="dnf","",IF(V79="n","",SUM('dvojice '!H79:S79))))</f>
        <v/>
      </c>
    </row>
    <row r="80" spans="1:26" ht="15.75" customHeight="1" x14ac:dyDescent="0.25">
      <c r="A80" s="116" t="str">
        <f>IF(startovka!B80="","",startovka!A80)</f>
        <v/>
      </c>
      <c r="B80" s="116" t="str">
        <f>IF(startovka!B80="","",startovka!B80)</f>
        <v/>
      </c>
      <c r="C80" t="str">
        <f t="shared" si="288"/>
        <v/>
      </c>
      <c r="D80" s="115" t="str">
        <f t="shared" ref="D80" si="558">IF(B80="","",IF(ISNUMBER(MATCH(B80,N$4:N$83,0)),INDEX(O$4:R$83,MATCH(B80,N$4:N$83,0),4),MAX(R80:R159)))</f>
        <v/>
      </c>
      <c r="E80" t="str">
        <f t="shared" ref="E80" si="559">IF(B80="","",IF(ISNUMBER(MATCH(B80,U$4:U$83,0)),INDEX(V$4:Z$83,MATCH(B80,U$4:U$83,0),1),"dnf"))</f>
        <v/>
      </c>
      <c r="F80" t="str">
        <f t="shared" ref="F80" si="560">IF(B80="","",IF(ISNUMBER(MATCH(B80,U$4:U$83,0)),INDEX(V$4:Z$83,MATCH(B80,U$4:U$83,0),5),""))</f>
        <v/>
      </c>
      <c r="G80" s="115" t="str">
        <f t="shared" ref="G80" si="561">IF(B80="","",IF(ISNUMBER(MATCH(B80,U$4:U$83,0)),INDEX(V$4:Z$83,MATCH(B80,U$4:U$83,0),4),MAX(Y80:Y159)))</f>
        <v/>
      </c>
      <c r="H80" s="114" t="str">
        <f t="shared" ref="H80" si="562">IF(B80="","",G80+D80*1.000001)</f>
        <v/>
      </c>
      <c r="I80" s="112" t="str">
        <f t="shared" ref="I80" si="563">IF(B80="","",RANK(H80,H$4:H$83,1))</f>
        <v/>
      </c>
      <c r="J80" s="113" t="str">
        <f t="shared" ref="J80" si="564">IF(B80="","",H80+A80/1000000000)</f>
        <v/>
      </c>
      <c r="K80" s="112" t="str">
        <f t="shared" ref="K80" si="565">IF(B80="","",RANK(J80,J$4:J$83,1))</f>
        <v/>
      </c>
      <c r="M80" s="116" t="str">
        <f>IF(PÚ!B80="","",PÚ!A80)</f>
        <v/>
      </c>
      <c r="N80" s="116" t="str">
        <f>IF(PÚ!B80="","",PÚ!B80)</f>
        <v/>
      </c>
      <c r="O80" t="str">
        <f>IF(N80="","",PÚ!H80)</f>
        <v/>
      </c>
      <c r="P80">
        <f t="shared" si="486"/>
        <v>1000000</v>
      </c>
      <c r="Q80" s="116">
        <f t="shared" ref="Q80" si="566">MIN(P80:P81)+MAX(P80:P81)/10000000000</f>
        <v>1000000.0000999999</v>
      </c>
      <c r="R80" s="112">
        <f t="shared" ref="R80" si="567">RANK(Q80,Q$4:Q$83,1)</f>
        <v>10</v>
      </c>
      <c r="T80" s="116" t="str">
        <f>IF('dvojice '!B80="","",'dvojice '!A80)</f>
        <v/>
      </c>
      <c r="U80" s="116" t="str">
        <f>IF('dvojice '!B80="","",'dvojice '!B80)</f>
        <v/>
      </c>
      <c r="V80" t="str">
        <f>IF(U80="","",'dvojice '!U80)</f>
        <v/>
      </c>
      <c r="W80">
        <f t="shared" si="487"/>
        <v>1000000</v>
      </c>
      <c r="X80" s="116">
        <f t="shared" ref="X80" si="568">IF(U80="",1000000,MIN(W80:W81)+MAX(W80:W81)/10000000000+INDEX(Z80:Z81,MATCH(MIN(W80:W81),W80:W81,0),1)/1000000000000000)</f>
        <v>1000000</v>
      </c>
      <c r="Y80" s="112">
        <f t="shared" ref="Y80" si="569">RANK(X80,X$4:X$83,1)</f>
        <v>10</v>
      </c>
      <c r="Z80" t="str">
        <f>IF(U80="","",IF(V80="dnf","",IF(V80="n","",SUM('dvojice '!H80:S80))))</f>
        <v/>
      </c>
    </row>
    <row r="81" spans="1:26" ht="15.75" customHeight="1" thickBot="1" x14ac:dyDescent="0.3">
      <c r="A81" s="116"/>
      <c r="B81" s="116"/>
      <c r="C81" t="str">
        <f t="shared" si="301"/>
        <v/>
      </c>
      <c r="D81" s="116"/>
      <c r="E81" t="str">
        <f t="shared" ref="E81" si="570">IF(B80="","",IF(ISNUMBER(MATCH(B80,U$4:U$83,0)),INDEX(V$4:Z$83,MATCH(B80,U$4:U$83,0)+1,1),"dnf"))</f>
        <v/>
      </c>
      <c r="F81" t="str">
        <f t="shared" ref="F81" si="571">IF(B80="","",IF(ISNUMBER(MATCH(B80,U$4:U$83,0)),INDEX(V$4:Z$83,MATCH(B80,U$4:U$83,0)+1,5),""))</f>
        <v/>
      </c>
      <c r="G81" s="112"/>
      <c r="H81" s="114"/>
      <c r="I81" s="112"/>
      <c r="J81" s="113"/>
      <c r="K81" s="112"/>
      <c r="M81" s="116"/>
      <c r="N81" s="116"/>
      <c r="O81" t="str">
        <f>IF(N80="","",PÚ!H81)</f>
        <v/>
      </c>
      <c r="P81">
        <f t="shared" si="486"/>
        <v>1000000</v>
      </c>
      <c r="Q81" s="116"/>
      <c r="R81" s="112"/>
      <c r="T81" s="116"/>
      <c r="U81" s="116"/>
      <c r="V81" t="str">
        <f>IF(U80="","",'dvojice '!U81)</f>
        <v/>
      </c>
      <c r="W81">
        <f t="shared" si="487"/>
        <v>1000000</v>
      </c>
      <c r="X81" s="116"/>
      <c r="Y81" s="112"/>
      <c r="Z81" t="str">
        <f>IF(U80="","",IF(V81="dnf","",IF(V81="n","",SUM('dvojice '!H81:S81))))</f>
        <v/>
      </c>
    </row>
    <row r="82" spans="1:26" ht="15.75" customHeight="1" x14ac:dyDescent="0.25">
      <c r="A82" s="116" t="str">
        <f>IF(startovka!B82="","",startovka!A82)</f>
        <v/>
      </c>
      <c r="B82" s="116" t="str">
        <f>IF(startovka!B82="","",startovka!B82)</f>
        <v/>
      </c>
      <c r="C82" t="str">
        <f t="shared" si="288"/>
        <v/>
      </c>
      <c r="D82" s="115" t="str">
        <f t="shared" ref="D82" si="572">IF(B82="","",IF(ISNUMBER(MATCH(B82,N$4:N$83,0)),INDEX(O$4:R$83,MATCH(B82,N$4:N$83,0),4),MAX(R82:R161)))</f>
        <v/>
      </c>
      <c r="E82" t="str">
        <f t="shared" ref="E82" si="573">IF(B82="","",IF(ISNUMBER(MATCH(B82,U$4:U$83,0)),INDEX(V$4:Z$83,MATCH(B82,U$4:U$83,0),1),"dnf"))</f>
        <v/>
      </c>
      <c r="F82" t="str">
        <f t="shared" ref="F82" si="574">IF(B82="","",IF(ISNUMBER(MATCH(B82,U$4:U$83,0)),INDEX(V$4:Z$83,MATCH(B82,U$4:U$83,0),5),""))</f>
        <v/>
      </c>
      <c r="G82" s="115" t="str">
        <f t="shared" ref="G82" si="575">IF(B82="","",IF(ISNUMBER(MATCH(B82,U$4:U$83,0)),INDEX(V$4:Z$83,MATCH(B82,U$4:U$83,0),4),MAX(Y82:Y161)))</f>
        <v/>
      </c>
      <c r="H82" s="114" t="str">
        <f t="shared" ref="H82" si="576">IF(B82="","",G82+D82*1.000001)</f>
        <v/>
      </c>
      <c r="I82" s="112" t="str">
        <f t="shared" ref="I82" si="577">IF(B82="","",RANK(H82,H$4:H$83,1))</f>
        <v/>
      </c>
      <c r="J82" s="113" t="str">
        <f t="shared" ref="J82" si="578">IF(B82="","",H82+A82/1000000000)</f>
        <v/>
      </c>
      <c r="K82" s="112" t="str">
        <f t="shared" ref="K82" si="579">IF(B82="","",RANK(J82,J$4:J$83,1))</f>
        <v/>
      </c>
      <c r="M82" s="116" t="str">
        <f>IF(PÚ!B82="","",PÚ!A82)</f>
        <v/>
      </c>
      <c r="N82" s="116" t="str">
        <f>IF(PÚ!B82="","",PÚ!B82)</f>
        <v/>
      </c>
      <c r="O82" t="str">
        <f>IF(N82="","",PÚ!H82)</f>
        <v/>
      </c>
      <c r="P82">
        <f t="shared" si="486"/>
        <v>1000000</v>
      </c>
      <c r="Q82" s="116">
        <f t="shared" ref="Q82" si="580">MIN(P82:P83)+MAX(P82:P83)/10000000000</f>
        <v>1000000.0000999999</v>
      </c>
      <c r="R82" s="112">
        <f t="shared" ref="R82" si="581">RANK(Q82,Q$4:Q$83,1)</f>
        <v>10</v>
      </c>
      <c r="T82" s="116" t="str">
        <f>IF('dvojice '!B82="","",'dvojice '!A82)</f>
        <v/>
      </c>
      <c r="U82" s="116" t="str">
        <f>IF('dvojice '!B82="","",'dvojice '!B82)</f>
        <v/>
      </c>
      <c r="V82" t="str">
        <f>IF(U82="","",'dvojice '!U82)</f>
        <v/>
      </c>
      <c r="W82">
        <f t="shared" si="487"/>
        <v>1000000</v>
      </c>
      <c r="X82" s="116">
        <f t="shared" ref="X82" si="582">IF(U82="",1000000,MIN(W82:W83)+MAX(W82:W83)/10000000000+INDEX(Z82:Z83,MATCH(MIN(W82:W83),W82:W83,0),1)/1000000000000000)</f>
        <v>1000000</v>
      </c>
      <c r="Y82" s="112">
        <f t="shared" ref="Y82" si="583">RANK(X82,X$4:X$83,1)</f>
        <v>10</v>
      </c>
      <c r="Z82" t="str">
        <f>IF(U82="","",IF(V82="dnf","",IF(V82="n","",SUM('dvojice '!H82:S82))))</f>
        <v/>
      </c>
    </row>
    <row r="83" spans="1:26" s="28" customFormat="1" ht="15.75" customHeight="1" x14ac:dyDescent="0.25">
      <c r="A83" s="116"/>
      <c r="B83" s="116"/>
      <c r="C83" t="str">
        <f t="shared" si="301"/>
        <v/>
      </c>
      <c r="D83" s="116"/>
      <c r="E83" t="str">
        <f t="shared" ref="E83" si="584">IF(B82="","",IF(ISNUMBER(MATCH(B82,U$4:U$83,0)),INDEX(V$4:Z$83,MATCH(B82,U$4:U$83,0)+1,1),"dnf"))</f>
        <v/>
      </c>
      <c r="F83" t="str">
        <f t="shared" ref="F83" si="585">IF(B82="","",IF(ISNUMBER(MATCH(B82,U$4:U$83,0)),INDEX(V$4:Z$83,MATCH(B82,U$4:U$83,0)+1,5),""))</f>
        <v/>
      </c>
      <c r="G83" s="112"/>
      <c r="H83" s="114"/>
      <c r="I83" s="112"/>
      <c r="J83" s="113"/>
      <c r="K83" s="112"/>
      <c r="M83" s="116"/>
      <c r="N83" s="116"/>
      <c r="O83" t="str">
        <f>IF(N82="","",PÚ!H83)</f>
        <v/>
      </c>
      <c r="P83">
        <f t="shared" si="486"/>
        <v>1000000</v>
      </c>
      <c r="Q83" s="116"/>
      <c r="R83" s="112"/>
      <c r="T83" s="116"/>
      <c r="U83" s="116"/>
      <c r="V83" t="str">
        <f>IF(U82="","",'dvojice '!U83)</f>
        <v/>
      </c>
      <c r="W83">
        <f t="shared" si="487"/>
        <v>1000000</v>
      </c>
      <c r="X83" s="116"/>
      <c r="Y83" s="112"/>
      <c r="Z83" t="str">
        <f>IF(U82="","",IF(V83="dnf","",IF(V83="n","",SUM('dvojice '!H83:S83))))</f>
        <v/>
      </c>
    </row>
  </sheetData>
  <sheetProtection sheet="1" objects="1" scenarios="1"/>
  <mergeCells count="646">
    <mergeCell ref="C1:D1"/>
    <mergeCell ref="E1:G1"/>
    <mergeCell ref="D2:D3"/>
    <mergeCell ref="G2:G3"/>
    <mergeCell ref="H1:H3"/>
    <mergeCell ref="I1:I3"/>
    <mergeCell ref="A4:A5"/>
    <mergeCell ref="A6:A7"/>
    <mergeCell ref="A8:A9"/>
    <mergeCell ref="B4:B5"/>
    <mergeCell ref="B6:B7"/>
    <mergeCell ref="B8:B9"/>
    <mergeCell ref="Q4:Q5"/>
    <mergeCell ref="Q6:Q7"/>
    <mergeCell ref="M8:M9"/>
    <mergeCell ref="N8:N9"/>
    <mergeCell ref="Q8:Q9"/>
    <mergeCell ref="R4:R5"/>
    <mergeCell ref="R6:R7"/>
    <mergeCell ref="R8:R9"/>
    <mergeCell ref="H4:H5"/>
    <mergeCell ref="I4:I5"/>
    <mergeCell ref="M4:M5"/>
    <mergeCell ref="M6:M7"/>
    <mergeCell ref="N4:N5"/>
    <mergeCell ref="N6:N7"/>
    <mergeCell ref="J4:J5"/>
    <mergeCell ref="J6:J7"/>
    <mergeCell ref="J8:J9"/>
    <mergeCell ref="A16:A17"/>
    <mergeCell ref="B16:B17"/>
    <mergeCell ref="A18:A19"/>
    <mergeCell ref="B18:B19"/>
    <mergeCell ref="A20:A21"/>
    <mergeCell ref="B20:B21"/>
    <mergeCell ref="A10:A11"/>
    <mergeCell ref="B10:B11"/>
    <mergeCell ref="A12:A13"/>
    <mergeCell ref="B12:B13"/>
    <mergeCell ref="A14:A15"/>
    <mergeCell ref="B14:B15"/>
    <mergeCell ref="A28:A29"/>
    <mergeCell ref="B28:B29"/>
    <mergeCell ref="A30:A31"/>
    <mergeCell ref="B30:B31"/>
    <mergeCell ref="A32:A33"/>
    <mergeCell ref="B32:B33"/>
    <mergeCell ref="A22:A23"/>
    <mergeCell ref="B22:B23"/>
    <mergeCell ref="A24:A25"/>
    <mergeCell ref="B24:B25"/>
    <mergeCell ref="A26:A27"/>
    <mergeCell ref="B26:B27"/>
    <mergeCell ref="A40:A41"/>
    <mergeCell ref="B40:B41"/>
    <mergeCell ref="A42:A43"/>
    <mergeCell ref="B42:B43"/>
    <mergeCell ref="A44:A45"/>
    <mergeCell ref="B44:B45"/>
    <mergeCell ref="A34:A35"/>
    <mergeCell ref="B34:B35"/>
    <mergeCell ref="A36:A37"/>
    <mergeCell ref="B36:B37"/>
    <mergeCell ref="A38:A39"/>
    <mergeCell ref="B38:B39"/>
    <mergeCell ref="A52:A53"/>
    <mergeCell ref="B52:B53"/>
    <mergeCell ref="A54:A55"/>
    <mergeCell ref="B54:B55"/>
    <mergeCell ref="A56:A57"/>
    <mergeCell ref="B56:B57"/>
    <mergeCell ref="A46:A47"/>
    <mergeCell ref="B46:B47"/>
    <mergeCell ref="A48:A49"/>
    <mergeCell ref="B48:B49"/>
    <mergeCell ref="A50:A51"/>
    <mergeCell ref="B50:B51"/>
    <mergeCell ref="A66:A67"/>
    <mergeCell ref="B66:B67"/>
    <mergeCell ref="A68:A69"/>
    <mergeCell ref="B68:B69"/>
    <mergeCell ref="A58:A59"/>
    <mergeCell ref="B58:B59"/>
    <mergeCell ref="A60:A61"/>
    <mergeCell ref="B60:B61"/>
    <mergeCell ref="A62:A63"/>
    <mergeCell ref="B62:B63"/>
    <mergeCell ref="A82:A83"/>
    <mergeCell ref="B82:B83"/>
    <mergeCell ref="M10:M11"/>
    <mergeCell ref="N10:N11"/>
    <mergeCell ref="M12:M13"/>
    <mergeCell ref="N12:N13"/>
    <mergeCell ref="M14:M15"/>
    <mergeCell ref="N14:N15"/>
    <mergeCell ref="M16:M17"/>
    <mergeCell ref="N16:N17"/>
    <mergeCell ref="A76:A77"/>
    <mergeCell ref="B76:B77"/>
    <mergeCell ref="A78:A79"/>
    <mergeCell ref="B78:B79"/>
    <mergeCell ref="A80:A81"/>
    <mergeCell ref="B80:B81"/>
    <mergeCell ref="A70:A71"/>
    <mergeCell ref="B70:B71"/>
    <mergeCell ref="A72:A73"/>
    <mergeCell ref="B72:B73"/>
    <mergeCell ref="A74:A75"/>
    <mergeCell ref="B74:B75"/>
    <mergeCell ref="A64:A65"/>
    <mergeCell ref="B64:B65"/>
    <mergeCell ref="M24:M25"/>
    <mergeCell ref="N24:N25"/>
    <mergeCell ref="M26:M27"/>
    <mergeCell ref="N26:N27"/>
    <mergeCell ref="M28:M29"/>
    <mergeCell ref="N28:N29"/>
    <mergeCell ref="M18:M19"/>
    <mergeCell ref="N18:N19"/>
    <mergeCell ref="M20:M21"/>
    <mergeCell ref="N20:N21"/>
    <mergeCell ref="M22:M23"/>
    <mergeCell ref="N22:N23"/>
    <mergeCell ref="M36:M37"/>
    <mergeCell ref="N36:N37"/>
    <mergeCell ref="M38:M39"/>
    <mergeCell ref="N38:N39"/>
    <mergeCell ref="M40:M41"/>
    <mergeCell ref="N40:N41"/>
    <mergeCell ref="M30:M31"/>
    <mergeCell ref="N30:N31"/>
    <mergeCell ref="M32:M33"/>
    <mergeCell ref="N32:N33"/>
    <mergeCell ref="M34:M35"/>
    <mergeCell ref="N34:N35"/>
    <mergeCell ref="M50:M51"/>
    <mergeCell ref="N50:N51"/>
    <mergeCell ref="M52:M53"/>
    <mergeCell ref="N52:N53"/>
    <mergeCell ref="M42:M43"/>
    <mergeCell ref="N42:N43"/>
    <mergeCell ref="M44:M45"/>
    <mergeCell ref="N44:N45"/>
    <mergeCell ref="M46:M47"/>
    <mergeCell ref="N46:N47"/>
    <mergeCell ref="M82:M83"/>
    <mergeCell ref="N82:N83"/>
    <mergeCell ref="M72:M73"/>
    <mergeCell ref="N72:N73"/>
    <mergeCell ref="M74:M75"/>
    <mergeCell ref="N74:N75"/>
    <mergeCell ref="M76:M77"/>
    <mergeCell ref="N76:N77"/>
    <mergeCell ref="M66:M67"/>
    <mergeCell ref="N66:N67"/>
    <mergeCell ref="M68:M69"/>
    <mergeCell ref="N68:N69"/>
    <mergeCell ref="M70:M71"/>
    <mergeCell ref="N70:N71"/>
    <mergeCell ref="Q10:Q11"/>
    <mergeCell ref="R10:R11"/>
    <mergeCell ref="Q12:Q13"/>
    <mergeCell ref="R12:R13"/>
    <mergeCell ref="Q14:Q15"/>
    <mergeCell ref="R14:R15"/>
    <mergeCell ref="M78:M79"/>
    <mergeCell ref="N78:N79"/>
    <mergeCell ref="M80:M81"/>
    <mergeCell ref="N80:N81"/>
    <mergeCell ref="M60:M61"/>
    <mergeCell ref="N60:N61"/>
    <mergeCell ref="M62:M63"/>
    <mergeCell ref="N62:N63"/>
    <mergeCell ref="M64:M65"/>
    <mergeCell ref="N64:N65"/>
    <mergeCell ref="M54:M55"/>
    <mergeCell ref="N54:N55"/>
    <mergeCell ref="M56:M57"/>
    <mergeCell ref="N56:N57"/>
    <mergeCell ref="M58:M59"/>
    <mergeCell ref="N58:N59"/>
    <mergeCell ref="M48:M49"/>
    <mergeCell ref="N48:N49"/>
    <mergeCell ref="Q22:Q23"/>
    <mergeCell ref="R22:R23"/>
    <mergeCell ref="Q24:Q25"/>
    <mergeCell ref="R24:R25"/>
    <mergeCell ref="Q26:Q27"/>
    <mergeCell ref="R26:R27"/>
    <mergeCell ref="Q16:Q17"/>
    <mergeCell ref="R16:R17"/>
    <mergeCell ref="Q18:Q19"/>
    <mergeCell ref="R18:R19"/>
    <mergeCell ref="Q20:Q21"/>
    <mergeCell ref="R20:R21"/>
    <mergeCell ref="Q34:Q35"/>
    <mergeCell ref="R34:R35"/>
    <mergeCell ref="Q36:Q37"/>
    <mergeCell ref="R36:R37"/>
    <mergeCell ref="Q38:Q39"/>
    <mergeCell ref="R38:R39"/>
    <mergeCell ref="Q28:Q29"/>
    <mergeCell ref="R28:R29"/>
    <mergeCell ref="Q30:Q31"/>
    <mergeCell ref="R30:R31"/>
    <mergeCell ref="Q32:Q33"/>
    <mergeCell ref="R32:R33"/>
    <mergeCell ref="Q46:Q47"/>
    <mergeCell ref="R46:R47"/>
    <mergeCell ref="Q48:Q49"/>
    <mergeCell ref="R48:R49"/>
    <mergeCell ref="Q50:Q51"/>
    <mergeCell ref="R50:R51"/>
    <mergeCell ref="Q40:Q41"/>
    <mergeCell ref="R40:R41"/>
    <mergeCell ref="Q42:Q43"/>
    <mergeCell ref="R42:R43"/>
    <mergeCell ref="Q44:Q45"/>
    <mergeCell ref="R44:R45"/>
    <mergeCell ref="Q58:Q59"/>
    <mergeCell ref="R58:R59"/>
    <mergeCell ref="Q60:Q61"/>
    <mergeCell ref="R60:R61"/>
    <mergeCell ref="Q62:Q63"/>
    <mergeCell ref="R62:R63"/>
    <mergeCell ref="Q52:Q53"/>
    <mergeCell ref="R52:R53"/>
    <mergeCell ref="Q54:Q55"/>
    <mergeCell ref="R54:R55"/>
    <mergeCell ref="Q56:Q57"/>
    <mergeCell ref="R56:R57"/>
    <mergeCell ref="Q72:Q73"/>
    <mergeCell ref="R72:R73"/>
    <mergeCell ref="Q74:Q75"/>
    <mergeCell ref="R74:R75"/>
    <mergeCell ref="Q64:Q65"/>
    <mergeCell ref="R64:R65"/>
    <mergeCell ref="Q66:Q67"/>
    <mergeCell ref="R66:R67"/>
    <mergeCell ref="Q68:Q69"/>
    <mergeCell ref="R68:R69"/>
    <mergeCell ref="D20:D21"/>
    <mergeCell ref="D22:D23"/>
    <mergeCell ref="D24:D25"/>
    <mergeCell ref="D26:D27"/>
    <mergeCell ref="D28:D29"/>
    <mergeCell ref="D30:D31"/>
    <mergeCell ref="Q82:Q83"/>
    <mergeCell ref="R82:R83"/>
    <mergeCell ref="D4:D5"/>
    <mergeCell ref="D6:D7"/>
    <mergeCell ref="D8:D9"/>
    <mergeCell ref="D10:D11"/>
    <mergeCell ref="D12:D13"/>
    <mergeCell ref="D14:D15"/>
    <mergeCell ref="D16:D17"/>
    <mergeCell ref="D18:D19"/>
    <mergeCell ref="Q76:Q77"/>
    <mergeCell ref="R76:R77"/>
    <mergeCell ref="Q78:Q79"/>
    <mergeCell ref="R78:R79"/>
    <mergeCell ref="Q80:Q81"/>
    <mergeCell ref="R80:R81"/>
    <mergeCell ref="Q70:Q71"/>
    <mergeCell ref="R70:R71"/>
    <mergeCell ref="D48:D49"/>
    <mergeCell ref="D50:D51"/>
    <mergeCell ref="D52:D53"/>
    <mergeCell ref="D54:D55"/>
    <mergeCell ref="D32:D33"/>
    <mergeCell ref="D34:D35"/>
    <mergeCell ref="D36:D37"/>
    <mergeCell ref="D38:D39"/>
    <mergeCell ref="D40:D41"/>
    <mergeCell ref="D42:D43"/>
    <mergeCell ref="D80:D81"/>
    <mergeCell ref="D82:D83"/>
    <mergeCell ref="T4:T5"/>
    <mergeCell ref="U4:U5"/>
    <mergeCell ref="T6:T7"/>
    <mergeCell ref="U6:U7"/>
    <mergeCell ref="T8:T9"/>
    <mergeCell ref="U8:U9"/>
    <mergeCell ref="T10:T11"/>
    <mergeCell ref="U10:U11"/>
    <mergeCell ref="D68:D69"/>
    <mergeCell ref="D70:D71"/>
    <mergeCell ref="D72:D73"/>
    <mergeCell ref="D74:D75"/>
    <mergeCell ref="D76:D77"/>
    <mergeCell ref="D78:D79"/>
    <mergeCell ref="D56:D57"/>
    <mergeCell ref="D58:D59"/>
    <mergeCell ref="D60:D61"/>
    <mergeCell ref="D62:D63"/>
    <mergeCell ref="D64:D65"/>
    <mergeCell ref="D66:D67"/>
    <mergeCell ref="D44:D45"/>
    <mergeCell ref="D46:D47"/>
    <mergeCell ref="T18:T19"/>
    <mergeCell ref="U18:U19"/>
    <mergeCell ref="T20:T21"/>
    <mergeCell ref="U20:U21"/>
    <mergeCell ref="T22:T23"/>
    <mergeCell ref="U22:U23"/>
    <mergeCell ref="T12:T13"/>
    <mergeCell ref="U12:U13"/>
    <mergeCell ref="T14:T15"/>
    <mergeCell ref="U14:U15"/>
    <mergeCell ref="T16:T17"/>
    <mergeCell ref="U16:U17"/>
    <mergeCell ref="T30:T31"/>
    <mergeCell ref="U30:U31"/>
    <mergeCell ref="T32:T33"/>
    <mergeCell ref="U32:U33"/>
    <mergeCell ref="T34:T35"/>
    <mergeCell ref="U34:U35"/>
    <mergeCell ref="T24:T25"/>
    <mergeCell ref="U24:U25"/>
    <mergeCell ref="T26:T27"/>
    <mergeCell ref="U26:U27"/>
    <mergeCell ref="T28:T29"/>
    <mergeCell ref="U28:U29"/>
    <mergeCell ref="T42:T43"/>
    <mergeCell ref="U42:U43"/>
    <mergeCell ref="T44:T45"/>
    <mergeCell ref="U44:U45"/>
    <mergeCell ref="T46:T47"/>
    <mergeCell ref="U46:U47"/>
    <mergeCell ref="T36:T37"/>
    <mergeCell ref="U36:U37"/>
    <mergeCell ref="T38:T39"/>
    <mergeCell ref="U38:U39"/>
    <mergeCell ref="T40:T41"/>
    <mergeCell ref="U40:U41"/>
    <mergeCell ref="T54:T55"/>
    <mergeCell ref="U54:U55"/>
    <mergeCell ref="T56:T57"/>
    <mergeCell ref="U56:U57"/>
    <mergeCell ref="T58:T59"/>
    <mergeCell ref="U58:U59"/>
    <mergeCell ref="T48:T49"/>
    <mergeCell ref="U48:U49"/>
    <mergeCell ref="T50:T51"/>
    <mergeCell ref="U50:U51"/>
    <mergeCell ref="T52:T53"/>
    <mergeCell ref="U52:U53"/>
    <mergeCell ref="T66:T67"/>
    <mergeCell ref="U66:U67"/>
    <mergeCell ref="T68:T69"/>
    <mergeCell ref="U68:U69"/>
    <mergeCell ref="T70:T71"/>
    <mergeCell ref="U70:U71"/>
    <mergeCell ref="T60:T61"/>
    <mergeCell ref="U60:U61"/>
    <mergeCell ref="T62:T63"/>
    <mergeCell ref="U62:U63"/>
    <mergeCell ref="T64:T65"/>
    <mergeCell ref="U64:U65"/>
    <mergeCell ref="T78:T79"/>
    <mergeCell ref="U78:U79"/>
    <mergeCell ref="T80:T81"/>
    <mergeCell ref="U80:U81"/>
    <mergeCell ref="T82:T83"/>
    <mergeCell ref="U82:U83"/>
    <mergeCell ref="T72:T73"/>
    <mergeCell ref="U72:U73"/>
    <mergeCell ref="T74:T75"/>
    <mergeCell ref="U74:U75"/>
    <mergeCell ref="T76:T77"/>
    <mergeCell ref="U76:U77"/>
    <mergeCell ref="X10:X11"/>
    <mergeCell ref="Y10:Y11"/>
    <mergeCell ref="X12:X13"/>
    <mergeCell ref="Y12:Y13"/>
    <mergeCell ref="X14:X15"/>
    <mergeCell ref="Y14:Y15"/>
    <mergeCell ref="X4:X5"/>
    <mergeCell ref="Y4:Y5"/>
    <mergeCell ref="X6:X7"/>
    <mergeCell ref="Y6:Y7"/>
    <mergeCell ref="X8:X9"/>
    <mergeCell ref="Y8:Y9"/>
    <mergeCell ref="X22:X23"/>
    <mergeCell ref="Y22:Y23"/>
    <mergeCell ref="X24:X25"/>
    <mergeCell ref="Y24:Y25"/>
    <mergeCell ref="X26:X27"/>
    <mergeCell ref="Y26:Y27"/>
    <mergeCell ref="X16:X17"/>
    <mergeCell ref="Y16:Y17"/>
    <mergeCell ref="X18:X19"/>
    <mergeCell ref="Y18:Y19"/>
    <mergeCell ref="X20:X21"/>
    <mergeCell ref="Y20:Y21"/>
    <mergeCell ref="X34:X35"/>
    <mergeCell ref="Y34:Y35"/>
    <mergeCell ref="X36:X37"/>
    <mergeCell ref="Y36:Y37"/>
    <mergeCell ref="X38:X39"/>
    <mergeCell ref="Y38:Y39"/>
    <mergeCell ref="X28:X29"/>
    <mergeCell ref="Y28:Y29"/>
    <mergeCell ref="X30:X31"/>
    <mergeCell ref="Y30:Y31"/>
    <mergeCell ref="X32:X33"/>
    <mergeCell ref="Y32:Y33"/>
    <mergeCell ref="X46:X47"/>
    <mergeCell ref="Y46:Y47"/>
    <mergeCell ref="X48:X49"/>
    <mergeCell ref="Y48:Y49"/>
    <mergeCell ref="X50:X51"/>
    <mergeCell ref="Y50:Y51"/>
    <mergeCell ref="X40:X41"/>
    <mergeCell ref="Y40:Y41"/>
    <mergeCell ref="X42:X43"/>
    <mergeCell ref="Y42:Y43"/>
    <mergeCell ref="X44:X45"/>
    <mergeCell ref="Y44:Y45"/>
    <mergeCell ref="X58:X59"/>
    <mergeCell ref="Y58:Y59"/>
    <mergeCell ref="X60:X61"/>
    <mergeCell ref="Y60:Y61"/>
    <mergeCell ref="X62:X63"/>
    <mergeCell ref="Y62:Y63"/>
    <mergeCell ref="X52:X53"/>
    <mergeCell ref="Y52:Y53"/>
    <mergeCell ref="X54:X55"/>
    <mergeCell ref="Y54:Y55"/>
    <mergeCell ref="X56:X57"/>
    <mergeCell ref="Y56:Y57"/>
    <mergeCell ref="X72:X73"/>
    <mergeCell ref="Y72:Y73"/>
    <mergeCell ref="X74:X75"/>
    <mergeCell ref="Y74:Y75"/>
    <mergeCell ref="X64:X65"/>
    <mergeCell ref="Y64:Y65"/>
    <mergeCell ref="X66:X67"/>
    <mergeCell ref="Y66:Y67"/>
    <mergeCell ref="X68:X69"/>
    <mergeCell ref="Y68:Y69"/>
    <mergeCell ref="G20:G21"/>
    <mergeCell ref="G22:G23"/>
    <mergeCell ref="G24:G25"/>
    <mergeCell ref="G26:G27"/>
    <mergeCell ref="G28:G29"/>
    <mergeCell ref="G30:G31"/>
    <mergeCell ref="X82:X83"/>
    <mergeCell ref="Y82:Y83"/>
    <mergeCell ref="G4:G5"/>
    <mergeCell ref="G6:G7"/>
    <mergeCell ref="G8:G9"/>
    <mergeCell ref="G10:G11"/>
    <mergeCell ref="G12:G13"/>
    <mergeCell ref="G14:G15"/>
    <mergeCell ref="G16:G17"/>
    <mergeCell ref="G18:G19"/>
    <mergeCell ref="X76:X77"/>
    <mergeCell ref="Y76:Y77"/>
    <mergeCell ref="X78:X79"/>
    <mergeCell ref="Y78:Y79"/>
    <mergeCell ref="X80:X81"/>
    <mergeCell ref="Y80:Y81"/>
    <mergeCell ref="X70:X71"/>
    <mergeCell ref="Y70:Y71"/>
    <mergeCell ref="G48:G49"/>
    <mergeCell ref="G50:G51"/>
    <mergeCell ref="G52:G53"/>
    <mergeCell ref="G54:G55"/>
    <mergeCell ref="G32:G33"/>
    <mergeCell ref="G34:G35"/>
    <mergeCell ref="G36:G37"/>
    <mergeCell ref="G38:G39"/>
    <mergeCell ref="G40:G41"/>
    <mergeCell ref="G42:G43"/>
    <mergeCell ref="G80:G81"/>
    <mergeCell ref="G82:G83"/>
    <mergeCell ref="H6:H7"/>
    <mergeCell ref="H8:H9"/>
    <mergeCell ref="H10:H11"/>
    <mergeCell ref="H12:H13"/>
    <mergeCell ref="H14:H15"/>
    <mergeCell ref="H16:H17"/>
    <mergeCell ref="H18:H19"/>
    <mergeCell ref="H20:H21"/>
    <mergeCell ref="G68:G69"/>
    <mergeCell ref="G70:G71"/>
    <mergeCell ref="G72:G73"/>
    <mergeCell ref="G74:G75"/>
    <mergeCell ref="G76:G77"/>
    <mergeCell ref="G78:G79"/>
    <mergeCell ref="G56:G57"/>
    <mergeCell ref="G58:G59"/>
    <mergeCell ref="G60:G61"/>
    <mergeCell ref="G62:G63"/>
    <mergeCell ref="G64:G65"/>
    <mergeCell ref="G66:G67"/>
    <mergeCell ref="G44:G45"/>
    <mergeCell ref="G46:G47"/>
    <mergeCell ref="H34:H35"/>
    <mergeCell ref="H36:H37"/>
    <mergeCell ref="H38:H39"/>
    <mergeCell ref="H40:H41"/>
    <mergeCell ref="H42:H43"/>
    <mergeCell ref="H44:H45"/>
    <mergeCell ref="H22:H23"/>
    <mergeCell ref="H24:H25"/>
    <mergeCell ref="H26:H27"/>
    <mergeCell ref="H28:H29"/>
    <mergeCell ref="H30:H31"/>
    <mergeCell ref="H32:H33"/>
    <mergeCell ref="H62:H63"/>
    <mergeCell ref="H64:H65"/>
    <mergeCell ref="H66:H67"/>
    <mergeCell ref="H68:H69"/>
    <mergeCell ref="H46:H47"/>
    <mergeCell ref="H48:H49"/>
    <mergeCell ref="H50:H51"/>
    <mergeCell ref="H52:H53"/>
    <mergeCell ref="H54:H55"/>
    <mergeCell ref="H56:H57"/>
    <mergeCell ref="I24:I25"/>
    <mergeCell ref="I26:I27"/>
    <mergeCell ref="I28:I29"/>
    <mergeCell ref="I30:I31"/>
    <mergeCell ref="I32:I33"/>
    <mergeCell ref="I34:I35"/>
    <mergeCell ref="H82:H83"/>
    <mergeCell ref="I6:I7"/>
    <mergeCell ref="I8:I9"/>
    <mergeCell ref="I10:I11"/>
    <mergeCell ref="I12:I13"/>
    <mergeCell ref="I14:I15"/>
    <mergeCell ref="I16:I17"/>
    <mergeCell ref="I18:I19"/>
    <mergeCell ref="I20:I21"/>
    <mergeCell ref="I22:I23"/>
    <mergeCell ref="H70:H71"/>
    <mergeCell ref="H72:H73"/>
    <mergeCell ref="H74:H75"/>
    <mergeCell ref="H76:H77"/>
    <mergeCell ref="H78:H79"/>
    <mergeCell ref="H80:H81"/>
    <mergeCell ref="H58:H59"/>
    <mergeCell ref="H60:H61"/>
    <mergeCell ref="I48:I49"/>
    <mergeCell ref="I50:I51"/>
    <mergeCell ref="I52:I53"/>
    <mergeCell ref="I54:I55"/>
    <mergeCell ref="I56:I57"/>
    <mergeCell ref="I58:I59"/>
    <mergeCell ref="I36:I37"/>
    <mergeCell ref="I38:I39"/>
    <mergeCell ref="I40:I41"/>
    <mergeCell ref="I42:I43"/>
    <mergeCell ref="I44:I45"/>
    <mergeCell ref="I46:I47"/>
    <mergeCell ref="I72:I73"/>
    <mergeCell ref="I74:I75"/>
    <mergeCell ref="I76:I77"/>
    <mergeCell ref="I78:I79"/>
    <mergeCell ref="I80:I81"/>
    <mergeCell ref="I82:I83"/>
    <mergeCell ref="I60:I61"/>
    <mergeCell ref="I62:I63"/>
    <mergeCell ref="I64:I65"/>
    <mergeCell ref="I66:I67"/>
    <mergeCell ref="I68:I69"/>
    <mergeCell ref="I70:I71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J28:J29"/>
    <mergeCell ref="J30:J31"/>
    <mergeCell ref="J32:J33"/>
    <mergeCell ref="J34:J35"/>
    <mergeCell ref="J36:J37"/>
    <mergeCell ref="J38:J39"/>
    <mergeCell ref="J40:J41"/>
    <mergeCell ref="J42:J43"/>
    <mergeCell ref="J44:J45"/>
    <mergeCell ref="J46:J47"/>
    <mergeCell ref="J48:J49"/>
    <mergeCell ref="J50:J51"/>
    <mergeCell ref="J52:J53"/>
    <mergeCell ref="J54:J55"/>
    <mergeCell ref="J56:J57"/>
    <mergeCell ref="J58:J59"/>
    <mergeCell ref="J60:J61"/>
    <mergeCell ref="J62:J63"/>
    <mergeCell ref="J64:J65"/>
    <mergeCell ref="J66:J67"/>
    <mergeCell ref="J68:J69"/>
    <mergeCell ref="J70:J71"/>
    <mergeCell ref="J72:J73"/>
    <mergeCell ref="J74:J75"/>
    <mergeCell ref="J76:J77"/>
    <mergeCell ref="J78:J79"/>
    <mergeCell ref="J80:J81"/>
    <mergeCell ref="J82:J83"/>
    <mergeCell ref="K4:K5"/>
    <mergeCell ref="K6:K7"/>
    <mergeCell ref="K8:K9"/>
    <mergeCell ref="K10:K11"/>
    <mergeCell ref="K12:K13"/>
    <mergeCell ref="K14:K15"/>
    <mergeCell ref="K16:K17"/>
    <mergeCell ref="K18:K19"/>
    <mergeCell ref="K20:K21"/>
    <mergeCell ref="K22:K23"/>
    <mergeCell ref="K24:K25"/>
    <mergeCell ref="K26:K27"/>
    <mergeCell ref="K28:K29"/>
    <mergeCell ref="K30:K31"/>
    <mergeCell ref="K32:K33"/>
    <mergeCell ref="K34:K35"/>
    <mergeCell ref="K36:K37"/>
    <mergeCell ref="K38:K39"/>
    <mergeCell ref="K40:K41"/>
    <mergeCell ref="K42:K43"/>
    <mergeCell ref="K44:K45"/>
    <mergeCell ref="K46:K47"/>
    <mergeCell ref="K48:K49"/>
    <mergeCell ref="K68:K69"/>
    <mergeCell ref="K70:K71"/>
    <mergeCell ref="K72:K73"/>
    <mergeCell ref="K74:K75"/>
    <mergeCell ref="K76:K77"/>
    <mergeCell ref="K78:K79"/>
    <mergeCell ref="K80:K81"/>
    <mergeCell ref="K82:K83"/>
    <mergeCell ref="K50:K51"/>
    <mergeCell ref="K52:K53"/>
    <mergeCell ref="K54:K55"/>
    <mergeCell ref="K56:K57"/>
    <mergeCell ref="K58:K59"/>
    <mergeCell ref="K60:K61"/>
    <mergeCell ref="K62:K63"/>
    <mergeCell ref="K64:K65"/>
    <mergeCell ref="K66:K67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tabSelected="1" view="pageBreakPreview" zoomScale="60" workbookViewId="0">
      <selection activeCell="M15" sqref="M15"/>
    </sheetView>
  </sheetViews>
  <sheetFormatPr defaultRowHeight="15" x14ac:dyDescent="0.25"/>
  <cols>
    <col min="1" max="1" width="10.28515625" customWidth="1"/>
    <col min="2" max="2" width="29" customWidth="1"/>
    <col min="8" max="8" width="11.28515625" customWidth="1"/>
  </cols>
  <sheetData>
    <row r="1" spans="1:8" ht="51.75" customHeight="1" thickBot="1" x14ac:dyDescent="0.3">
      <c r="A1" s="60" t="s">
        <v>5</v>
      </c>
      <c r="B1" s="123" t="str">
        <f>startovka!B1</f>
        <v>KATEGORIE: starší</v>
      </c>
      <c r="C1" s="62" t="s">
        <v>2</v>
      </c>
      <c r="D1" s="62"/>
      <c r="E1" s="63" t="s">
        <v>3</v>
      </c>
      <c r="F1" s="63"/>
      <c r="G1" s="63"/>
      <c r="H1" s="64" t="s">
        <v>4</v>
      </c>
    </row>
    <row r="2" spans="1:8" ht="30" customHeight="1" thickBot="1" x14ac:dyDescent="0.3">
      <c r="A2" s="60"/>
      <c r="B2" s="123"/>
      <c r="C2" s="1" t="s">
        <v>6</v>
      </c>
      <c r="D2" s="66" t="s">
        <v>7</v>
      </c>
      <c r="E2" s="2" t="s">
        <v>6</v>
      </c>
      <c r="F2" s="3" t="s">
        <v>8</v>
      </c>
      <c r="G2" s="66" t="s">
        <v>7</v>
      </c>
      <c r="H2" s="64"/>
    </row>
    <row r="3" spans="1:8" ht="29.25" customHeight="1" thickBot="1" x14ac:dyDescent="0.4">
      <c r="A3" s="60"/>
      <c r="B3" s="4" t="s">
        <v>9</v>
      </c>
      <c r="C3" s="5" t="s">
        <v>10</v>
      </c>
      <c r="D3" s="66"/>
      <c r="E3" s="6" t="s">
        <v>10</v>
      </c>
      <c r="F3" s="7" t="s">
        <v>8</v>
      </c>
      <c r="G3" s="66"/>
      <c r="H3" s="64"/>
    </row>
    <row r="4" spans="1:8" ht="19.5" customHeight="1" thickBot="1" x14ac:dyDescent="0.3">
      <c r="A4" s="122">
        <v>1</v>
      </c>
      <c r="B4" s="121" t="str">
        <f>IF(startovka!$B4="","",INDEX(výpočty!$B$4:$I$83,MATCH(startovka!$A4,výpočty!$K$4:$K$83,0),1))</f>
        <v>Frenštát p.R.</v>
      </c>
      <c r="C4" s="8">
        <f>IF(startovka!$B4="","",INDEX(výpočty!$B$4:$I$83,MATCH(startovka!$A4,výpočty!$K$4:$K$83,0),2))</f>
        <v>15.38</v>
      </c>
      <c r="D4" s="119">
        <f>IF(startovka!$B4="","",INDEX(výpočty!$B$4:$I$83,MATCH(startovka!$A4,výpočty!$K$4:$K$83,0),3))</f>
        <v>1</v>
      </c>
      <c r="E4" s="8">
        <f>IF(startovka!$B4="","",INDEX(výpočty!$B$4:$I$83,MATCH(startovka!$A4,výpočty!$K$4:$K$83,0),4))</f>
        <v>70.58</v>
      </c>
      <c r="F4" s="9">
        <f>IF(startovka!$B4="","",INDEX(výpočty!$B$4:$I$83,MATCH(startovka!$A4,výpočty!$K$4:$K$83,0),5))</f>
        <v>10</v>
      </c>
      <c r="G4" s="119">
        <f>IF(startovka!$B4="","",INDEX(výpočty!$B$4:$I$83,MATCH(startovka!$A4,výpočty!$K$4:$K$83,0),6))</f>
        <v>1</v>
      </c>
      <c r="H4" s="120">
        <f>IF(startovka!$B4="","",INDEX(výpočty!$B$4:$I$83,MATCH(startovka!$A4,výpočty!$K$4:$K$83,0),7))</f>
        <v>2.0000010000000001</v>
      </c>
    </row>
    <row r="5" spans="1:8" ht="19.5" customHeight="1" thickBot="1" x14ac:dyDescent="0.3">
      <c r="A5" s="122"/>
      <c r="B5" s="121"/>
      <c r="C5" s="10" t="str">
        <f>IF(startovka!$B4="","",INDEX(výpočty!$B$4:$I$83,MATCH(startovka!$A4,výpočty!$K$4:$K$83,0)+1,2))</f>
        <v>dnf</v>
      </c>
      <c r="D5" s="119"/>
      <c r="E5" s="31">
        <f>IF(startovka!$B4="","",INDEX(výpočty!$B$4:$I$83,MATCH(startovka!$A4,výpočty!$K$4:$K$83,0)+1,4))</f>
        <v>54.53</v>
      </c>
      <c r="F5" s="32">
        <f>IF(startovka!$B4="","",INDEX(výpočty!$B$4:$I$83,MATCH(startovka!$A4,výpočty!$K$4:$K$83,0)+1,5))</f>
        <v>0</v>
      </c>
      <c r="G5" s="119"/>
      <c r="H5" s="120"/>
    </row>
    <row r="6" spans="1:8" ht="19.5" customHeight="1" thickBot="1" x14ac:dyDescent="0.3">
      <c r="A6" s="122">
        <f>IF(startovka!B6="","",IF(ISNUMBER(MATCH(startovka!A6,startovka!I$4:I$83,0)),startovka!A6,A4))</f>
        <v>2</v>
      </c>
      <c r="B6" s="121" t="str">
        <f>IF(startovka!$B6="","",INDEX(výpočty!$B$4:$I$83,MATCH(startovka!$A6,výpočty!$K$4:$K$83,0),1))</f>
        <v>Mniší B</v>
      </c>
      <c r="C6" s="8">
        <f>IF(startovka!$B6="","",INDEX(výpočty!$B$4:$I$83,MATCH(startovka!$A6,výpočty!$K$4:$K$83,0),2))</f>
        <v>16.53</v>
      </c>
      <c r="D6" s="119">
        <f>IF(startovka!$B6="","",INDEX(výpočty!$B$4:$I$83,MATCH(startovka!$A6,výpočty!$K$4:$K$83,0),3))</f>
        <v>2</v>
      </c>
      <c r="E6" s="8">
        <f>IF(startovka!$B6="","",INDEX(výpočty!$B$4:$I$83,MATCH(startovka!$A6,výpočty!$K$4:$K$83,0),4))</f>
        <v>59.35</v>
      </c>
      <c r="F6" s="9">
        <f>IF(startovka!$B6="","",INDEX(výpočty!$B$4:$I$83,MATCH(startovka!$A6,výpočty!$K$4:$K$83,0),5))</f>
        <v>0</v>
      </c>
      <c r="G6" s="119">
        <f>IF(startovka!$B6="","",INDEX(výpočty!$B$4:$I$83,MATCH(startovka!$A6,výpočty!$K$4:$K$83,0),6))</f>
        <v>5</v>
      </c>
      <c r="H6" s="120">
        <f>IF(startovka!$B6="","",INDEX(výpočty!$B$4:$I$83,MATCH(startovka!$A6,výpočty!$K$4:$K$83,0),7))</f>
        <v>7.0000020000000003</v>
      </c>
    </row>
    <row r="7" spans="1:8" ht="19.5" customHeight="1" thickBot="1" x14ac:dyDescent="0.3">
      <c r="A7" s="122"/>
      <c r="B7" s="121"/>
      <c r="C7" s="10" t="str">
        <f>IF(startovka!$B6="","",INDEX(výpočty!$B$4:$I$83,MATCH(startovka!$A6,výpočty!$K$4:$K$83,0)+1,2))</f>
        <v>dnf</v>
      </c>
      <c r="D7" s="119"/>
      <c r="E7" s="31">
        <f>IF(startovka!$B6="","",INDEX(výpočty!$B$4:$I$83,MATCH(startovka!$A6,výpočty!$K$4:$K$83,0)+1,4))</f>
        <v>78.31</v>
      </c>
      <c r="F7" s="32">
        <f>IF(startovka!$B6="","",INDEX(výpočty!$B$4:$I$83,MATCH(startovka!$A6,výpočty!$K$4:$K$83,0)+1,5))</f>
        <v>0</v>
      </c>
      <c r="G7" s="119"/>
      <c r="H7" s="120"/>
    </row>
    <row r="8" spans="1:8" ht="19.5" customHeight="1" thickBot="1" x14ac:dyDescent="0.3">
      <c r="A8" s="122">
        <f>IF(startovka!B8="","",IF(ISNUMBER(MATCH(startovka!A8,startovka!I$4:I$83,0)),startovka!A8,A6))</f>
        <v>3</v>
      </c>
      <c r="B8" s="121" t="str">
        <f>IF(startovka!$B8="","",INDEX(výpočty!$B$4:$I$83,MATCH(startovka!$A8,výpočty!$K$4:$K$83,0),1))</f>
        <v>Tísek</v>
      </c>
      <c r="C8" s="8">
        <f>IF(startovka!$B8="","",INDEX(výpočty!$B$4:$I$83,MATCH(startovka!$A8,výpočty!$K$4:$K$83,0),2))</f>
        <v>21.33</v>
      </c>
      <c r="D8" s="119">
        <f>IF(startovka!$B8="","",INDEX(výpočty!$B$4:$I$83,MATCH(startovka!$A8,výpočty!$K$4:$K$83,0),3))</f>
        <v>3</v>
      </c>
      <c r="E8" s="8">
        <f>IF(startovka!$B8="","",INDEX(výpočty!$B$4:$I$83,MATCH(startovka!$A8,výpočty!$K$4:$K$83,0),4))</f>
        <v>55.03</v>
      </c>
      <c r="F8" s="9">
        <f>IF(startovka!$B8="","",INDEX(výpočty!$B$4:$I$83,MATCH(startovka!$A8,výpočty!$K$4:$K$83,0),5))</f>
        <v>0</v>
      </c>
      <c r="G8" s="119">
        <f>IF(startovka!$B8="","",INDEX(výpočty!$B$4:$I$83,MATCH(startovka!$A8,výpočty!$K$4:$K$83,0),6))</f>
        <v>4</v>
      </c>
      <c r="H8" s="120">
        <f>IF(startovka!$B8="","",INDEX(výpočty!$B$4:$I$83,MATCH(startovka!$A8,výpočty!$K$4:$K$83,0),7))</f>
        <v>7.0000029999999995</v>
      </c>
    </row>
    <row r="9" spans="1:8" ht="19.5" customHeight="1" thickBot="1" x14ac:dyDescent="0.3">
      <c r="A9" s="122"/>
      <c r="B9" s="121"/>
      <c r="C9" s="10" t="str">
        <f>IF(startovka!$B8="","",INDEX(výpočty!$B$4:$I$83,MATCH(startovka!$A8,výpočty!$K$4:$K$83,0)+1,2))</f>
        <v>dnf</v>
      </c>
      <c r="D9" s="119"/>
      <c r="E9" s="31" t="str">
        <f>IF(startovka!$B8="","",INDEX(výpočty!$B$4:$I$83,MATCH(startovka!$A8,výpočty!$K$4:$K$83,0)+1,4))</f>
        <v>dnf</v>
      </c>
      <c r="F9" s="32" t="str">
        <f>IF(startovka!$B8="","",INDEX(výpočty!$B$4:$I$83,MATCH(startovka!$A8,výpočty!$K$4:$K$83,0)+1,5))</f>
        <v/>
      </c>
      <c r="G9" s="119"/>
      <c r="H9" s="120"/>
    </row>
    <row r="10" spans="1:8" ht="19.5" customHeight="1" thickBot="1" x14ac:dyDescent="0.3">
      <c r="A10" s="122">
        <f>IF(startovka!B10="","",IF(ISNUMBER(MATCH(startovka!A10,startovka!I$4:I$83,0)),startovka!A10,A8))</f>
        <v>4</v>
      </c>
      <c r="B10" s="121" t="str">
        <f>IF(startovka!$B10="","",INDEX(výpočty!$B$4:$I$83,MATCH(startovka!$A10,výpočty!$K$4:$K$83,0),1))</f>
        <v>Mniší A</v>
      </c>
      <c r="C10" s="8">
        <f>IF(startovka!$B10="","",INDEX(výpočty!$B$4:$I$83,MATCH(startovka!$A10,výpočty!$K$4:$K$83,0),2))</f>
        <v>27.83</v>
      </c>
      <c r="D10" s="119">
        <f>IF(startovka!$B10="","",INDEX(výpočty!$B$4:$I$83,MATCH(startovka!$A10,výpočty!$K$4:$K$83,0),3))</f>
        <v>6</v>
      </c>
      <c r="E10" s="8">
        <f>IF(startovka!$B10="","",INDEX(výpočty!$B$4:$I$83,MATCH(startovka!$A10,výpočty!$K$4:$K$83,0),4))</f>
        <v>54.73</v>
      </c>
      <c r="F10" s="9">
        <f>IF(startovka!$B10="","",INDEX(výpočty!$B$4:$I$83,MATCH(startovka!$A10,výpočty!$K$4:$K$83,0),5))</f>
        <v>0</v>
      </c>
      <c r="G10" s="119">
        <f>IF(startovka!$B10="","",INDEX(výpočty!$B$4:$I$83,MATCH(startovka!$A10,výpočty!$K$4:$K$83,0),6))</f>
        <v>3</v>
      </c>
      <c r="H10" s="120">
        <f>IF(startovka!$B10="","",INDEX(výpočty!$B$4:$I$83,MATCH(startovka!$A10,výpočty!$K$4:$K$83,0),7))</f>
        <v>9.0000059999999991</v>
      </c>
    </row>
    <row r="11" spans="1:8" ht="19.5" customHeight="1" thickBot="1" x14ac:dyDescent="0.3">
      <c r="A11" s="122"/>
      <c r="B11" s="121"/>
      <c r="C11" s="10" t="str">
        <f>IF(startovka!$B10="","",INDEX(výpočty!$B$4:$I$83,MATCH(startovka!$A10,výpočty!$K$4:$K$83,0)+1,2))</f>
        <v>dnf</v>
      </c>
      <c r="D11" s="119"/>
      <c r="E11" s="31">
        <f>IF(startovka!$B10="","",INDEX(výpočty!$B$4:$I$83,MATCH(startovka!$A10,výpočty!$K$4:$K$83,0)+1,4))</f>
        <v>58.45</v>
      </c>
      <c r="F11" s="32">
        <f>IF(startovka!$B10="","",INDEX(výpočty!$B$4:$I$83,MATCH(startovka!$A10,výpočty!$K$4:$K$83,0)+1,5))</f>
        <v>0</v>
      </c>
      <c r="G11" s="119"/>
      <c r="H11" s="120"/>
    </row>
    <row r="12" spans="1:8" ht="19.5" customHeight="1" thickBot="1" x14ac:dyDescent="0.3">
      <c r="A12" s="122">
        <f>IF(startovka!B12="","",IF(ISNUMBER(MATCH(startovka!A12,startovka!I$4:I$83,0)),startovka!A12,A10))</f>
        <v>5</v>
      </c>
      <c r="B12" s="121" t="str">
        <f>IF(startovka!$B12="","",INDEX(výpočty!$B$4:$I$83,MATCH(startovka!$A12,výpočty!$K$4:$K$83,0),1))</f>
        <v>Hájov</v>
      </c>
      <c r="C12" s="8">
        <f>IF(startovka!$B12="","",INDEX(výpočty!$B$4:$I$83,MATCH(startovka!$A12,výpočty!$K$4:$K$83,0),2))</f>
        <v>28.61</v>
      </c>
      <c r="D12" s="119">
        <f>IF(startovka!$B12="","",INDEX(výpočty!$B$4:$I$83,MATCH(startovka!$A12,výpočty!$K$4:$K$83,0),3))</f>
        <v>7</v>
      </c>
      <c r="E12" s="8">
        <f>IF(startovka!$B12="","",INDEX(výpočty!$B$4:$I$83,MATCH(startovka!$A12,výpočty!$K$4:$K$83,0),4))</f>
        <v>58.1</v>
      </c>
      <c r="F12" s="9">
        <f>IF(startovka!$B12="","",INDEX(výpočty!$B$4:$I$83,MATCH(startovka!$A12,výpočty!$K$4:$K$83,0),5))</f>
        <v>0</v>
      </c>
      <c r="G12" s="119">
        <f>IF(startovka!$B12="","",INDEX(výpočty!$B$4:$I$83,MATCH(startovka!$A12,výpočty!$K$4:$K$83,0),6))</f>
        <v>2</v>
      </c>
      <c r="H12" s="120">
        <f>IF(startovka!$B12="","",INDEX(výpočty!$B$4:$I$83,MATCH(startovka!$A12,výpočty!$K$4:$K$83,0),7))</f>
        <v>9.0000070000000001</v>
      </c>
    </row>
    <row r="13" spans="1:8" ht="19.5" customHeight="1" thickBot="1" x14ac:dyDescent="0.3">
      <c r="A13" s="122"/>
      <c r="B13" s="121"/>
      <c r="C13" s="10" t="str">
        <f>IF(startovka!$B12="","",INDEX(výpočty!$B$4:$I$83,MATCH(startovka!$A12,výpočty!$K$4:$K$83,0)+1,2))</f>
        <v>dnf</v>
      </c>
      <c r="D13" s="119"/>
      <c r="E13" s="31">
        <f>IF(startovka!$B12="","",INDEX(výpočty!$B$4:$I$83,MATCH(startovka!$A12,výpočty!$K$4:$K$83,0)+1,4))</f>
        <v>54.64</v>
      </c>
      <c r="F13" s="32">
        <f>IF(startovka!$B12="","",INDEX(výpočty!$B$4:$I$83,MATCH(startovka!$A12,výpočty!$K$4:$K$83,0)+1,5))</f>
        <v>0</v>
      </c>
      <c r="G13" s="119"/>
      <c r="H13" s="120"/>
    </row>
    <row r="14" spans="1:8" ht="19.5" customHeight="1" thickBot="1" x14ac:dyDescent="0.3">
      <c r="A14" s="122">
        <f>IF(startovka!B14="","",IF(ISNUMBER(MATCH(startovka!A14,startovka!I$4:I$83,0)),startovka!A14,A12))</f>
        <v>6</v>
      </c>
      <c r="B14" s="121" t="str">
        <f>IF(startovka!$B14="","",INDEX(výpočty!$B$4:$I$83,MATCH(startovka!$A14,výpočty!$K$4:$K$83,0),1))</f>
        <v>Výškovice</v>
      </c>
      <c r="C14" s="8">
        <f>IF(startovka!$B14="","",INDEX(výpočty!$B$4:$I$83,MATCH(startovka!$A14,výpočty!$K$4:$K$83,0),2))</f>
        <v>21.77</v>
      </c>
      <c r="D14" s="119">
        <f>IF(startovka!$B14="","",INDEX(výpočty!$B$4:$I$83,MATCH(startovka!$A14,výpočty!$K$4:$K$83,0),3))</f>
        <v>4</v>
      </c>
      <c r="E14" s="8">
        <f>IF(startovka!$B14="","",INDEX(výpočty!$B$4:$I$83,MATCH(startovka!$A14,výpočty!$K$4:$K$83,0),4))</f>
        <v>67.010000000000005</v>
      </c>
      <c r="F14" s="9">
        <f>IF(startovka!$B14="","",INDEX(výpočty!$B$4:$I$83,MATCH(startovka!$A14,výpočty!$K$4:$K$83,0),5))</f>
        <v>0</v>
      </c>
      <c r="G14" s="119">
        <f>IF(startovka!$B14="","",INDEX(výpočty!$B$4:$I$83,MATCH(startovka!$A14,výpočty!$K$4:$K$83,0),6))</f>
        <v>7</v>
      </c>
      <c r="H14" s="120">
        <f>IF(startovka!$B14="","",INDEX(výpočty!$B$4:$I$83,MATCH(startovka!$A14,výpočty!$K$4:$K$83,0),7))</f>
        <v>11.000004000000001</v>
      </c>
    </row>
    <row r="15" spans="1:8" ht="19.5" customHeight="1" thickBot="1" x14ac:dyDescent="0.3">
      <c r="A15" s="122"/>
      <c r="B15" s="121"/>
      <c r="C15" s="10" t="str">
        <f>IF(startovka!$B14="","",INDEX(výpočty!$B$4:$I$83,MATCH(startovka!$A14,výpočty!$K$4:$K$83,0)+1,2))</f>
        <v>dnf</v>
      </c>
      <c r="D15" s="119"/>
      <c r="E15" s="31">
        <f>IF(startovka!$B14="","",INDEX(výpočty!$B$4:$I$83,MATCH(startovka!$A14,výpočty!$K$4:$K$83,0)+1,4))</f>
        <v>72.22</v>
      </c>
      <c r="F15" s="32">
        <f>IF(startovka!$B14="","",INDEX(výpočty!$B$4:$I$83,MATCH(startovka!$A14,výpočty!$K$4:$K$83,0)+1,5))</f>
        <v>0</v>
      </c>
      <c r="G15" s="119"/>
      <c r="H15" s="120"/>
    </row>
    <row r="16" spans="1:8" ht="19.5" customHeight="1" thickBot="1" x14ac:dyDescent="0.3">
      <c r="A16" s="122">
        <f>IF(startovka!B16="","",IF(ISNUMBER(MATCH(startovka!A16,startovka!I$4:I$83,0)),startovka!A16,A14))</f>
        <v>7</v>
      </c>
      <c r="B16" s="121" t="str">
        <f>IF(startovka!$B16="","",INDEX(výpočty!$B$4:$I$83,MATCH(startovka!$A16,výpočty!$K$4:$K$83,0),1))</f>
        <v>Velké Albrechtice</v>
      </c>
      <c r="C16" s="8">
        <f>IF(startovka!$B16="","",INDEX(výpočty!$B$4:$I$83,MATCH(startovka!$A16,výpočty!$K$4:$K$83,0),2))</f>
        <v>21.83</v>
      </c>
      <c r="D16" s="119">
        <f>IF(startovka!$B16="","",INDEX(výpočty!$B$4:$I$83,MATCH(startovka!$A16,výpočty!$K$4:$K$83,0),3))</f>
        <v>5</v>
      </c>
      <c r="E16" s="8">
        <f>IF(startovka!$B16="","",INDEX(výpočty!$B$4:$I$83,MATCH(startovka!$A16,výpočty!$K$4:$K$83,0),4))</f>
        <v>96.3</v>
      </c>
      <c r="F16" s="9">
        <f>IF(startovka!$B16="","",INDEX(výpočty!$B$4:$I$83,MATCH(startovka!$A16,výpočty!$K$4:$K$83,0),5))</f>
        <v>30</v>
      </c>
      <c r="G16" s="119">
        <f>IF(startovka!$B16="","",INDEX(výpočty!$B$4:$I$83,MATCH(startovka!$A16,výpočty!$K$4:$K$83,0),6))</f>
        <v>9</v>
      </c>
      <c r="H16" s="120">
        <f>IF(startovka!$B16="","",INDEX(výpočty!$B$4:$I$83,MATCH(startovka!$A16,výpočty!$K$4:$K$83,0),7))</f>
        <v>14.000005</v>
      </c>
    </row>
    <row r="17" spans="1:8" ht="19.5" customHeight="1" thickBot="1" x14ac:dyDescent="0.3">
      <c r="A17" s="122"/>
      <c r="B17" s="121"/>
      <c r="C17" s="10" t="str">
        <f>IF(startovka!$B16="","",INDEX(výpočty!$B$4:$I$83,MATCH(startovka!$A16,výpočty!$K$4:$K$83,0)+1,2))</f>
        <v>dnf</v>
      </c>
      <c r="D17" s="119"/>
      <c r="E17" s="31" t="str">
        <f>IF(startovka!$B16="","",INDEX(výpočty!$B$4:$I$83,MATCH(startovka!$A16,výpočty!$K$4:$K$83,0)+1,4))</f>
        <v>dnf</v>
      </c>
      <c r="F17" s="32" t="str">
        <f>IF(startovka!$B16="","",INDEX(výpočty!$B$4:$I$83,MATCH(startovka!$A16,výpočty!$K$4:$K$83,0)+1,5))</f>
        <v/>
      </c>
      <c r="G17" s="119"/>
      <c r="H17" s="120"/>
    </row>
    <row r="18" spans="1:8" ht="19.5" customHeight="1" thickBot="1" x14ac:dyDescent="0.3">
      <c r="A18" s="122">
        <f>IF(startovka!B18="","",IF(ISNUMBER(MATCH(startovka!A18,startovka!I$4:I$83,0)),startovka!A18,A16))</f>
        <v>8</v>
      </c>
      <c r="B18" s="121" t="str">
        <f>IF(startovka!$B18="","",INDEX(výpočty!$B$4:$I$83,MATCH(startovka!$A18,výpočty!$K$4:$K$83,0),1))</f>
        <v>Slatina</v>
      </c>
      <c r="C18" s="8">
        <f>IF(startovka!$B18="","",INDEX(výpočty!$B$4:$I$83,MATCH(startovka!$A18,výpočty!$K$4:$K$83,0),2))</f>
        <v>53.86</v>
      </c>
      <c r="D18" s="119">
        <f>IF(startovka!$B18="","",INDEX(výpočty!$B$4:$I$83,MATCH(startovka!$A18,výpočty!$K$4:$K$83,0),3))</f>
        <v>9</v>
      </c>
      <c r="E18" s="8">
        <f>IF(startovka!$B18="","",INDEX(výpočty!$B$4:$I$83,MATCH(startovka!$A18,výpočty!$K$4:$K$83,0),4))</f>
        <v>60.5</v>
      </c>
      <c r="F18" s="9">
        <f>IF(startovka!$B18="","",INDEX(výpočty!$B$4:$I$83,MATCH(startovka!$A18,výpočty!$K$4:$K$83,0),5))</f>
        <v>0</v>
      </c>
      <c r="G18" s="119">
        <f>IF(startovka!$B18="","",INDEX(výpočty!$B$4:$I$83,MATCH(startovka!$A18,výpočty!$K$4:$K$83,0),6))</f>
        <v>6</v>
      </c>
      <c r="H18" s="120">
        <f>IF(startovka!$B18="","",INDEX(výpočty!$B$4:$I$83,MATCH(startovka!$A18,výpočty!$K$4:$K$83,0),7))</f>
        <v>15.000008999999999</v>
      </c>
    </row>
    <row r="19" spans="1:8" ht="19.5" customHeight="1" thickBot="1" x14ac:dyDescent="0.3">
      <c r="A19" s="122"/>
      <c r="B19" s="121"/>
      <c r="C19" s="10" t="str">
        <f>IF(startovka!$B18="","",INDEX(výpočty!$B$4:$I$83,MATCH(startovka!$A18,výpočty!$K$4:$K$83,0)+1,2))</f>
        <v>dnf</v>
      </c>
      <c r="D19" s="119"/>
      <c r="E19" s="31" t="str">
        <f>IF(startovka!$B18="","",INDEX(výpočty!$B$4:$I$83,MATCH(startovka!$A18,výpočty!$K$4:$K$83,0)+1,4))</f>
        <v>dnf</v>
      </c>
      <c r="F19" s="32" t="str">
        <f>IF(startovka!$B18="","",INDEX(výpočty!$B$4:$I$83,MATCH(startovka!$A18,výpočty!$K$4:$K$83,0)+1,5))</f>
        <v/>
      </c>
      <c r="G19" s="119"/>
      <c r="H19" s="120"/>
    </row>
    <row r="20" spans="1:8" ht="19.5" customHeight="1" thickBot="1" x14ac:dyDescent="0.3">
      <c r="A20" s="122">
        <f>IF(startovka!B20="","",IF(ISNUMBER(MATCH(startovka!A20,startovka!I$4:I$83,0)),startovka!A20,A18))</f>
        <v>9</v>
      </c>
      <c r="B20" s="121" t="str">
        <f>IF(startovka!$B20="","",INDEX(výpočty!$B$4:$I$83,MATCH(startovka!$A20,výpočty!$K$4:$K$83,0),1))</f>
        <v>Děrné</v>
      </c>
      <c r="C20" s="8">
        <f>IF(startovka!$B20="","",INDEX(výpočty!$B$4:$I$83,MATCH(startovka!$A20,výpočty!$K$4:$K$83,0),2))</f>
        <v>31.08</v>
      </c>
      <c r="D20" s="119">
        <f>IF(startovka!$B20="","",INDEX(výpočty!$B$4:$I$83,MATCH(startovka!$A20,výpočty!$K$4:$K$83,0),3))</f>
        <v>8</v>
      </c>
      <c r="E20" s="8">
        <f>IF(startovka!$B20="","",INDEX(výpočty!$B$4:$I$83,MATCH(startovka!$A20,výpočty!$K$4:$K$83,0),4))</f>
        <v>91.97</v>
      </c>
      <c r="F20" s="9">
        <f>IF(startovka!$B20="","",INDEX(výpočty!$B$4:$I$83,MATCH(startovka!$A20,výpočty!$K$4:$K$83,0),5))</f>
        <v>10</v>
      </c>
      <c r="G20" s="119">
        <f>IF(startovka!$B20="","",INDEX(výpočty!$B$4:$I$83,MATCH(startovka!$A20,výpočty!$K$4:$K$83,0),6))</f>
        <v>8</v>
      </c>
      <c r="H20" s="120">
        <f>IF(startovka!$B20="","",INDEX(výpočty!$B$4:$I$83,MATCH(startovka!$A20,výpočty!$K$4:$K$83,0),7))</f>
        <v>16.000008000000001</v>
      </c>
    </row>
    <row r="21" spans="1:8" ht="19.5" customHeight="1" thickBot="1" x14ac:dyDescent="0.3">
      <c r="A21" s="122"/>
      <c r="B21" s="121"/>
      <c r="C21" s="10" t="str">
        <f>IF(startovka!$B20="","",INDEX(výpočty!$B$4:$I$83,MATCH(startovka!$A20,výpočty!$K$4:$K$83,0)+1,2))</f>
        <v>dnf</v>
      </c>
      <c r="D21" s="119"/>
      <c r="E21" s="31" t="str">
        <f>IF(startovka!$B20="","",INDEX(výpočty!$B$4:$I$83,MATCH(startovka!$A20,výpočty!$K$4:$K$83,0)+1,4))</f>
        <v>dnf</v>
      </c>
      <c r="F21" s="32" t="str">
        <f>IF(startovka!$B20="","",INDEX(výpočty!$B$4:$I$83,MATCH(startovka!$A20,výpočty!$K$4:$K$83,0)+1,5))</f>
        <v/>
      </c>
      <c r="G21" s="119"/>
      <c r="H21" s="120"/>
    </row>
    <row r="22" spans="1:8" ht="19.5" customHeight="1" thickBot="1" x14ac:dyDescent="0.3">
      <c r="A22" s="122" t="str">
        <f>IF(startovka!B22="","",IF(ISNUMBER(MATCH(startovka!A22,startovka!I$4:I$83,0)),startovka!A22,A20))</f>
        <v/>
      </c>
      <c r="B22" s="121" t="str">
        <f>IF(startovka!$B22="","",INDEX(výpočty!$B$4:$I$83,MATCH(startovka!$A22,výpočty!$K$4:$K$83,0),1))</f>
        <v/>
      </c>
      <c r="C22" s="8" t="str">
        <f>IF(startovka!$B22="","",INDEX(výpočty!$B$4:$I$83,MATCH(startovka!$A22,výpočty!$K$4:$K$83,0),2))</f>
        <v/>
      </c>
      <c r="D22" s="119" t="str">
        <f>IF(startovka!$B22="","",INDEX(výpočty!$B$4:$I$83,MATCH(startovka!$A22,výpočty!$K$4:$K$83,0),3))</f>
        <v/>
      </c>
      <c r="E22" s="8" t="str">
        <f>IF(startovka!$B22="","",INDEX(výpočty!$B$4:$I$83,MATCH(startovka!$A22,výpočty!$K$4:$K$83,0),4))</f>
        <v/>
      </c>
      <c r="F22" s="9" t="str">
        <f>IF(startovka!$B22="","",INDEX(výpočty!$B$4:$I$83,MATCH(startovka!$A22,výpočty!$K$4:$K$83,0),5))</f>
        <v/>
      </c>
      <c r="G22" s="119" t="str">
        <f>IF(startovka!$B22="","",INDEX(výpočty!$B$4:$I$83,MATCH(startovka!$A22,výpočty!$K$4:$K$83,0),6))</f>
        <v/>
      </c>
      <c r="H22" s="120" t="str">
        <f>IF(startovka!$B22="","",INDEX(výpočty!$B$4:$I$83,MATCH(startovka!$A22,výpočty!$K$4:$K$83,0),7))</f>
        <v/>
      </c>
    </row>
    <row r="23" spans="1:8" ht="19.5" customHeight="1" thickBot="1" x14ac:dyDescent="0.3">
      <c r="A23" s="122"/>
      <c r="B23" s="121"/>
      <c r="C23" s="10" t="str">
        <f>IF(startovka!$B22="","",INDEX(výpočty!$B$4:$I$83,MATCH(startovka!$A22,výpočty!$K$4:$K$83,0)+1,2))</f>
        <v/>
      </c>
      <c r="D23" s="119"/>
      <c r="E23" s="31" t="str">
        <f>IF(startovka!$B22="","",INDEX(výpočty!$B$4:$I$83,MATCH(startovka!$A22,výpočty!$K$4:$K$83,0)+1,4))</f>
        <v/>
      </c>
      <c r="F23" s="32" t="str">
        <f>IF(startovka!$B22="","",INDEX(výpočty!$B$4:$I$83,MATCH(startovka!$A22,výpočty!$K$4:$K$83,0)+1,5))</f>
        <v/>
      </c>
      <c r="G23" s="119"/>
      <c r="H23" s="120"/>
    </row>
    <row r="24" spans="1:8" ht="19.5" customHeight="1" thickBot="1" x14ac:dyDescent="0.3">
      <c r="A24" s="122" t="str">
        <f>IF(startovka!B24="","",IF(ISNUMBER(MATCH(startovka!A24,startovka!I$4:I$83,0)),startovka!A24,A22))</f>
        <v/>
      </c>
      <c r="B24" s="121" t="str">
        <f>IF(startovka!$B24="","",INDEX(výpočty!$B$4:$I$83,MATCH(startovka!$A24,výpočty!$K$4:$K$83,0),1))</f>
        <v/>
      </c>
      <c r="C24" s="8" t="str">
        <f>IF(startovka!$B24="","",INDEX(výpočty!$B$4:$I$83,MATCH(startovka!$A24,výpočty!$K$4:$K$83,0),2))</f>
        <v/>
      </c>
      <c r="D24" s="119" t="str">
        <f>IF(startovka!$B24="","",INDEX(výpočty!$B$4:$I$83,MATCH(startovka!$A24,výpočty!$K$4:$K$83,0),3))</f>
        <v/>
      </c>
      <c r="E24" s="8" t="str">
        <f>IF(startovka!$B24="","",INDEX(výpočty!$B$4:$I$83,MATCH(startovka!$A24,výpočty!$K$4:$K$83,0),4))</f>
        <v/>
      </c>
      <c r="F24" s="9" t="str">
        <f>IF(startovka!$B24="","",INDEX(výpočty!$B$4:$I$83,MATCH(startovka!$A24,výpočty!$K$4:$K$83,0),5))</f>
        <v/>
      </c>
      <c r="G24" s="119" t="str">
        <f>IF(startovka!$B24="","",INDEX(výpočty!$B$4:$I$83,MATCH(startovka!$A24,výpočty!$K$4:$K$83,0),6))</f>
        <v/>
      </c>
      <c r="H24" s="120" t="str">
        <f>IF(startovka!$B24="","",INDEX(výpočty!$B$4:$I$83,MATCH(startovka!$A24,výpočty!$K$4:$K$83,0),7))</f>
        <v/>
      </c>
    </row>
    <row r="25" spans="1:8" ht="19.5" customHeight="1" thickBot="1" x14ac:dyDescent="0.3">
      <c r="A25" s="122"/>
      <c r="B25" s="121"/>
      <c r="C25" s="10" t="str">
        <f>IF(startovka!$B24="","",INDEX(výpočty!$B$4:$I$83,MATCH(startovka!$A24,výpočty!$K$4:$K$83,0)+1,2))</f>
        <v/>
      </c>
      <c r="D25" s="119"/>
      <c r="E25" s="31" t="str">
        <f>IF(startovka!$B24="","",INDEX(výpočty!$B$4:$I$83,MATCH(startovka!$A24,výpočty!$K$4:$K$83,0)+1,4))</f>
        <v/>
      </c>
      <c r="F25" s="32" t="str">
        <f>IF(startovka!$B24="","",INDEX(výpočty!$B$4:$I$83,MATCH(startovka!$A24,výpočty!$K$4:$K$83,0)+1,5))</f>
        <v/>
      </c>
      <c r="G25" s="119"/>
      <c r="H25" s="120"/>
    </row>
    <row r="26" spans="1:8" ht="19.5" customHeight="1" thickBot="1" x14ac:dyDescent="0.3">
      <c r="A26" s="122" t="str">
        <f>IF(startovka!B26="","",IF(ISNUMBER(MATCH(startovka!A26,startovka!I$4:I$83,0)),startovka!A26,A24))</f>
        <v/>
      </c>
      <c r="B26" s="121" t="str">
        <f>IF(startovka!$B26="","",INDEX(výpočty!$B$4:$I$83,MATCH(startovka!$A26,výpočty!$K$4:$K$83,0),1))</f>
        <v/>
      </c>
      <c r="C26" s="8" t="str">
        <f>IF(startovka!$B26="","",INDEX(výpočty!$B$4:$I$83,MATCH(startovka!$A26,výpočty!$K$4:$K$83,0),2))</f>
        <v/>
      </c>
      <c r="D26" s="119" t="str">
        <f>IF(startovka!$B26="","",INDEX(výpočty!$B$4:$I$83,MATCH(startovka!$A26,výpočty!$K$4:$K$83,0),3))</f>
        <v/>
      </c>
      <c r="E26" s="8" t="str">
        <f>IF(startovka!$B26="","",INDEX(výpočty!$B$4:$I$83,MATCH(startovka!$A26,výpočty!$K$4:$K$83,0),4))</f>
        <v/>
      </c>
      <c r="F26" s="9" t="str">
        <f>IF(startovka!$B26="","",INDEX(výpočty!$B$4:$I$83,MATCH(startovka!$A26,výpočty!$K$4:$K$83,0),5))</f>
        <v/>
      </c>
      <c r="G26" s="119" t="str">
        <f>IF(startovka!$B26="","",INDEX(výpočty!$B$4:$I$83,MATCH(startovka!$A26,výpočty!$K$4:$K$83,0),6))</f>
        <v/>
      </c>
      <c r="H26" s="120" t="str">
        <f>IF(startovka!$B26="","",INDEX(výpočty!$B$4:$I$83,MATCH(startovka!$A26,výpočty!$K$4:$K$83,0),7))</f>
        <v/>
      </c>
    </row>
    <row r="27" spans="1:8" ht="19.5" customHeight="1" thickBot="1" x14ac:dyDescent="0.3">
      <c r="A27" s="122"/>
      <c r="B27" s="121"/>
      <c r="C27" s="10" t="str">
        <f>IF(startovka!$B26="","",INDEX(výpočty!$B$4:$I$83,MATCH(startovka!$A26,výpočty!$K$4:$K$83,0)+1,2))</f>
        <v/>
      </c>
      <c r="D27" s="119"/>
      <c r="E27" s="31" t="str">
        <f>IF(startovka!$B26="","",INDEX(výpočty!$B$4:$I$83,MATCH(startovka!$A26,výpočty!$K$4:$K$83,0)+1,4))</f>
        <v/>
      </c>
      <c r="F27" s="32" t="str">
        <f>IF(startovka!$B26="","",INDEX(výpočty!$B$4:$I$83,MATCH(startovka!$A26,výpočty!$K$4:$K$83,0)+1,5))</f>
        <v/>
      </c>
      <c r="G27" s="119"/>
      <c r="H27" s="120"/>
    </row>
    <row r="28" spans="1:8" ht="19.5" customHeight="1" thickBot="1" x14ac:dyDescent="0.3">
      <c r="A28" s="122" t="str">
        <f>IF(startovka!B28="","",IF(ISNUMBER(MATCH(startovka!A28,startovka!I$4:I$83,0)),startovka!A28,A26))</f>
        <v/>
      </c>
      <c r="B28" s="121" t="str">
        <f>IF(startovka!$B28="","",INDEX(výpočty!$B$4:$I$83,MATCH(startovka!$A28,výpočty!$K$4:$K$83,0),1))</f>
        <v/>
      </c>
      <c r="C28" s="8" t="str">
        <f>IF(startovka!$B28="","",INDEX(výpočty!$B$4:$I$83,MATCH(startovka!$A28,výpočty!$K$4:$K$83,0),2))</f>
        <v/>
      </c>
      <c r="D28" s="119" t="str">
        <f>IF(startovka!$B28="","",INDEX(výpočty!$B$4:$I$83,MATCH(startovka!$A28,výpočty!$K$4:$K$83,0),3))</f>
        <v/>
      </c>
      <c r="E28" s="8" t="str">
        <f>IF(startovka!$B28="","",INDEX(výpočty!$B$4:$I$83,MATCH(startovka!$A28,výpočty!$K$4:$K$83,0),4))</f>
        <v/>
      </c>
      <c r="F28" s="9" t="str">
        <f>IF(startovka!$B28="","",INDEX(výpočty!$B$4:$I$83,MATCH(startovka!$A28,výpočty!$K$4:$K$83,0),5))</f>
        <v/>
      </c>
      <c r="G28" s="119" t="str">
        <f>IF(startovka!$B28="","",INDEX(výpočty!$B$4:$I$83,MATCH(startovka!$A28,výpočty!$K$4:$K$83,0),6))</f>
        <v/>
      </c>
      <c r="H28" s="120" t="str">
        <f>IF(startovka!$B28="","",INDEX(výpočty!$B$4:$I$83,MATCH(startovka!$A28,výpočty!$K$4:$K$83,0),7))</f>
        <v/>
      </c>
    </row>
    <row r="29" spans="1:8" ht="19.5" customHeight="1" thickBot="1" x14ac:dyDescent="0.3">
      <c r="A29" s="122"/>
      <c r="B29" s="121"/>
      <c r="C29" s="10" t="str">
        <f>IF(startovka!$B28="","",INDEX(výpočty!$B$4:$I$83,MATCH(startovka!$A28,výpočty!$K$4:$K$83,0)+1,2))</f>
        <v/>
      </c>
      <c r="D29" s="119"/>
      <c r="E29" s="31" t="str">
        <f>IF(startovka!$B28="","",INDEX(výpočty!$B$4:$I$83,MATCH(startovka!$A28,výpočty!$K$4:$K$83,0)+1,4))</f>
        <v/>
      </c>
      <c r="F29" s="32" t="str">
        <f>IF(startovka!$B28="","",INDEX(výpočty!$B$4:$I$83,MATCH(startovka!$A28,výpočty!$K$4:$K$83,0)+1,5))</f>
        <v/>
      </c>
      <c r="G29" s="119"/>
      <c r="H29" s="120"/>
    </row>
    <row r="30" spans="1:8" ht="19.5" customHeight="1" thickBot="1" x14ac:dyDescent="0.3">
      <c r="A30" s="122" t="str">
        <f>IF(startovka!B30="","",IF(ISNUMBER(MATCH(startovka!A30,startovka!I$4:I$83,0)),startovka!A30,A28))</f>
        <v/>
      </c>
      <c r="B30" s="121" t="str">
        <f>IF(startovka!$B30="","",INDEX(výpočty!$B$4:$I$83,MATCH(startovka!$A30,výpočty!$K$4:$K$83,0),1))</f>
        <v/>
      </c>
      <c r="C30" s="8" t="str">
        <f>IF(startovka!$B30="","",INDEX(výpočty!$B$4:$I$83,MATCH(startovka!$A30,výpočty!$K$4:$K$83,0),2))</f>
        <v/>
      </c>
      <c r="D30" s="119" t="str">
        <f>IF(startovka!$B30="","",INDEX(výpočty!$B$4:$I$83,MATCH(startovka!$A30,výpočty!$K$4:$K$83,0),3))</f>
        <v/>
      </c>
      <c r="E30" s="8" t="str">
        <f>IF(startovka!$B30="","",INDEX(výpočty!$B$4:$I$83,MATCH(startovka!$A30,výpočty!$K$4:$K$83,0),4))</f>
        <v/>
      </c>
      <c r="F30" s="9" t="str">
        <f>IF(startovka!$B30="","",INDEX(výpočty!$B$4:$I$83,MATCH(startovka!$A30,výpočty!$K$4:$K$83,0),5))</f>
        <v/>
      </c>
      <c r="G30" s="119" t="str">
        <f>IF(startovka!$B30="","",INDEX(výpočty!$B$4:$I$83,MATCH(startovka!$A30,výpočty!$K$4:$K$83,0),6))</f>
        <v/>
      </c>
      <c r="H30" s="120" t="str">
        <f>IF(startovka!$B30="","",INDEX(výpočty!$B$4:$I$83,MATCH(startovka!$A30,výpočty!$K$4:$K$83,0),7))</f>
        <v/>
      </c>
    </row>
    <row r="31" spans="1:8" ht="19.5" customHeight="1" thickBot="1" x14ac:dyDescent="0.3">
      <c r="A31" s="122"/>
      <c r="B31" s="121"/>
      <c r="C31" s="10" t="str">
        <f>IF(startovka!$B30="","",INDEX(výpočty!$B$4:$I$83,MATCH(startovka!$A30,výpočty!$K$4:$K$83,0)+1,2))</f>
        <v/>
      </c>
      <c r="D31" s="119"/>
      <c r="E31" s="31" t="str">
        <f>IF(startovka!$B30="","",INDEX(výpočty!$B$4:$I$83,MATCH(startovka!$A30,výpočty!$K$4:$K$83,0)+1,4))</f>
        <v/>
      </c>
      <c r="F31" s="32" t="str">
        <f>IF(startovka!$B30="","",INDEX(výpočty!$B$4:$I$83,MATCH(startovka!$A30,výpočty!$K$4:$K$83,0)+1,5))</f>
        <v/>
      </c>
      <c r="G31" s="119"/>
      <c r="H31" s="120"/>
    </row>
    <row r="32" spans="1:8" ht="19.5" customHeight="1" thickBot="1" x14ac:dyDescent="0.3">
      <c r="A32" s="122" t="str">
        <f>IF(startovka!B32="","",IF(ISNUMBER(MATCH(startovka!A32,startovka!I$4:I$83,0)),startovka!A32,A30))</f>
        <v/>
      </c>
      <c r="B32" s="121" t="str">
        <f>IF(startovka!$B32="","",INDEX(výpočty!$B$4:$I$83,MATCH(startovka!$A32,výpočty!$K$4:$K$83,0),1))</f>
        <v/>
      </c>
      <c r="C32" s="8" t="str">
        <f>IF(startovka!$B32="","",INDEX(výpočty!$B$4:$I$83,MATCH(startovka!$A32,výpočty!$K$4:$K$83,0),2))</f>
        <v/>
      </c>
      <c r="D32" s="119" t="str">
        <f>IF(startovka!$B32="","",INDEX(výpočty!$B$4:$I$83,MATCH(startovka!$A32,výpočty!$K$4:$K$83,0),3))</f>
        <v/>
      </c>
      <c r="E32" s="8" t="str">
        <f>IF(startovka!$B32="","",INDEX(výpočty!$B$4:$I$83,MATCH(startovka!$A32,výpočty!$K$4:$K$83,0),4))</f>
        <v/>
      </c>
      <c r="F32" s="9" t="str">
        <f>IF(startovka!$B32="","",INDEX(výpočty!$B$4:$I$83,MATCH(startovka!$A32,výpočty!$K$4:$K$83,0),5))</f>
        <v/>
      </c>
      <c r="G32" s="119" t="str">
        <f>IF(startovka!$B32="","",INDEX(výpočty!$B$4:$I$83,MATCH(startovka!$A32,výpočty!$K$4:$K$83,0),6))</f>
        <v/>
      </c>
      <c r="H32" s="120" t="str">
        <f>IF(startovka!$B32="","",INDEX(výpočty!$B$4:$I$83,MATCH(startovka!$A32,výpočty!$K$4:$K$83,0),7))</f>
        <v/>
      </c>
    </row>
    <row r="33" spans="1:8" ht="19.5" customHeight="1" thickBot="1" x14ac:dyDescent="0.3">
      <c r="A33" s="122"/>
      <c r="B33" s="121"/>
      <c r="C33" s="10" t="str">
        <f>IF(startovka!$B32="","",INDEX(výpočty!$B$4:$I$83,MATCH(startovka!$A32,výpočty!$K$4:$K$83,0)+1,2))</f>
        <v/>
      </c>
      <c r="D33" s="119"/>
      <c r="E33" s="31" t="str">
        <f>IF(startovka!$B32="","",INDEX(výpočty!$B$4:$I$83,MATCH(startovka!$A32,výpočty!$K$4:$K$83,0)+1,4))</f>
        <v/>
      </c>
      <c r="F33" s="32" t="str">
        <f>IF(startovka!$B32="","",INDEX(výpočty!$B$4:$I$83,MATCH(startovka!$A32,výpočty!$K$4:$K$83,0)+1,5))</f>
        <v/>
      </c>
      <c r="G33" s="119"/>
      <c r="H33" s="120"/>
    </row>
    <row r="34" spans="1:8" ht="19.5" customHeight="1" thickBot="1" x14ac:dyDescent="0.3">
      <c r="A34" s="122" t="str">
        <f>IF(startovka!B34="","",IF(ISNUMBER(MATCH(startovka!A34,startovka!I$4:I$83,0)),startovka!A34,A32))</f>
        <v/>
      </c>
      <c r="B34" s="121" t="str">
        <f>IF(startovka!$B34="","",INDEX(výpočty!$B$4:$I$83,MATCH(startovka!$A34,výpočty!$K$4:$K$83,0),1))</f>
        <v/>
      </c>
      <c r="C34" s="8" t="str">
        <f>IF(startovka!$B34="","",INDEX(výpočty!$B$4:$I$83,MATCH(startovka!$A34,výpočty!$K$4:$K$83,0),2))</f>
        <v/>
      </c>
      <c r="D34" s="119" t="str">
        <f>IF(startovka!$B34="","",INDEX(výpočty!$B$4:$I$83,MATCH(startovka!$A34,výpočty!$K$4:$K$83,0),3))</f>
        <v/>
      </c>
      <c r="E34" s="8" t="str">
        <f>IF(startovka!$B34="","",INDEX(výpočty!$B$4:$I$83,MATCH(startovka!$A34,výpočty!$K$4:$K$83,0),4))</f>
        <v/>
      </c>
      <c r="F34" s="9" t="str">
        <f>IF(startovka!$B34="","",INDEX(výpočty!$B$4:$I$83,MATCH(startovka!$A34,výpočty!$K$4:$K$83,0),5))</f>
        <v/>
      </c>
      <c r="G34" s="119" t="str">
        <f>IF(startovka!$B34="","",INDEX(výpočty!$B$4:$I$83,MATCH(startovka!$A34,výpočty!$K$4:$K$83,0),6))</f>
        <v/>
      </c>
      <c r="H34" s="120" t="str">
        <f>IF(startovka!$B34="","",INDEX(výpočty!$B$4:$I$83,MATCH(startovka!$A34,výpočty!$K$4:$K$83,0),7))</f>
        <v/>
      </c>
    </row>
    <row r="35" spans="1:8" ht="19.5" customHeight="1" thickBot="1" x14ac:dyDescent="0.3">
      <c r="A35" s="122"/>
      <c r="B35" s="121"/>
      <c r="C35" s="10" t="str">
        <f>IF(startovka!$B34="","",INDEX(výpočty!$B$4:$I$83,MATCH(startovka!$A34,výpočty!$K$4:$K$83,0)+1,2))</f>
        <v/>
      </c>
      <c r="D35" s="119"/>
      <c r="E35" s="31" t="str">
        <f>IF(startovka!$B34="","",INDEX(výpočty!$B$4:$I$83,MATCH(startovka!$A34,výpočty!$K$4:$K$83,0)+1,4))</f>
        <v/>
      </c>
      <c r="F35" s="32" t="str">
        <f>IF(startovka!$B34="","",INDEX(výpočty!$B$4:$I$83,MATCH(startovka!$A34,výpočty!$K$4:$K$83,0)+1,5))</f>
        <v/>
      </c>
      <c r="G35" s="119"/>
      <c r="H35" s="120"/>
    </row>
    <row r="36" spans="1:8" ht="19.5" customHeight="1" thickBot="1" x14ac:dyDescent="0.3">
      <c r="A36" s="122" t="str">
        <f>IF(startovka!B36="","",IF(ISNUMBER(MATCH(startovka!A36,startovka!I$4:I$83,0)),startovka!A36,A34))</f>
        <v/>
      </c>
      <c r="B36" s="121" t="str">
        <f>IF(startovka!$B36="","",INDEX(výpočty!$B$4:$I$83,MATCH(startovka!$A36,výpočty!$K$4:$K$83,0),1))</f>
        <v/>
      </c>
      <c r="C36" s="8" t="str">
        <f>IF(startovka!$B36="","",INDEX(výpočty!$B$4:$I$83,MATCH(startovka!$A36,výpočty!$K$4:$K$83,0),2))</f>
        <v/>
      </c>
      <c r="D36" s="119" t="str">
        <f>IF(startovka!$B36="","",INDEX(výpočty!$B$4:$I$83,MATCH(startovka!$A36,výpočty!$K$4:$K$83,0),3))</f>
        <v/>
      </c>
      <c r="E36" s="8" t="str">
        <f>IF(startovka!$B36="","",INDEX(výpočty!$B$4:$I$83,MATCH(startovka!$A36,výpočty!$K$4:$K$83,0),4))</f>
        <v/>
      </c>
      <c r="F36" s="9" t="str">
        <f>IF(startovka!$B36="","",INDEX(výpočty!$B$4:$I$83,MATCH(startovka!$A36,výpočty!$K$4:$K$83,0),5))</f>
        <v/>
      </c>
      <c r="G36" s="119" t="str">
        <f>IF(startovka!$B36="","",INDEX(výpočty!$B$4:$I$83,MATCH(startovka!$A36,výpočty!$K$4:$K$83,0),6))</f>
        <v/>
      </c>
      <c r="H36" s="120" t="str">
        <f>IF(startovka!$B36="","",INDEX(výpočty!$B$4:$I$83,MATCH(startovka!$A36,výpočty!$K$4:$K$83,0),7))</f>
        <v/>
      </c>
    </row>
    <row r="37" spans="1:8" ht="19.5" customHeight="1" thickBot="1" x14ac:dyDescent="0.3">
      <c r="A37" s="122"/>
      <c r="B37" s="121"/>
      <c r="C37" s="10" t="str">
        <f>IF(startovka!$B36="","",INDEX(výpočty!$B$4:$I$83,MATCH(startovka!$A36,výpočty!$K$4:$K$83,0)+1,2))</f>
        <v/>
      </c>
      <c r="D37" s="119"/>
      <c r="E37" s="31" t="str">
        <f>IF(startovka!$B36="","",INDEX(výpočty!$B$4:$I$83,MATCH(startovka!$A36,výpočty!$K$4:$K$83,0)+1,4))</f>
        <v/>
      </c>
      <c r="F37" s="32" t="str">
        <f>IF(startovka!$B36="","",INDEX(výpočty!$B$4:$I$83,MATCH(startovka!$A36,výpočty!$K$4:$K$83,0)+1,5))</f>
        <v/>
      </c>
      <c r="G37" s="119"/>
      <c r="H37" s="120"/>
    </row>
    <row r="38" spans="1:8" ht="19.5" customHeight="1" thickBot="1" x14ac:dyDescent="0.3">
      <c r="A38" s="122" t="str">
        <f>IF(startovka!B38="","",IF(ISNUMBER(MATCH(startovka!A38,startovka!I$4:I$83,0)),startovka!A38,A36))</f>
        <v/>
      </c>
      <c r="B38" s="121" t="str">
        <f>IF(startovka!$B38="","",INDEX(výpočty!$B$4:$I$83,MATCH(startovka!$A38,výpočty!$K$4:$K$83,0),1))</f>
        <v/>
      </c>
      <c r="C38" s="8" t="str">
        <f>IF(startovka!$B38="","",INDEX(výpočty!$B$4:$I$83,MATCH(startovka!$A38,výpočty!$K$4:$K$83,0),2))</f>
        <v/>
      </c>
      <c r="D38" s="119" t="str">
        <f>IF(startovka!$B38="","",INDEX(výpočty!$B$4:$I$83,MATCH(startovka!$A38,výpočty!$K$4:$K$83,0),3))</f>
        <v/>
      </c>
      <c r="E38" s="8" t="str">
        <f>IF(startovka!$B38="","",INDEX(výpočty!$B$4:$I$83,MATCH(startovka!$A38,výpočty!$K$4:$K$83,0),4))</f>
        <v/>
      </c>
      <c r="F38" s="9" t="str">
        <f>IF(startovka!$B38="","",INDEX(výpočty!$B$4:$I$83,MATCH(startovka!$A38,výpočty!$K$4:$K$83,0),5))</f>
        <v/>
      </c>
      <c r="G38" s="119" t="str">
        <f>IF(startovka!$B38="","",INDEX(výpočty!$B$4:$I$83,MATCH(startovka!$A38,výpočty!$K$4:$K$83,0),6))</f>
        <v/>
      </c>
      <c r="H38" s="120" t="str">
        <f>IF(startovka!$B38="","",INDEX(výpočty!$B$4:$I$83,MATCH(startovka!$A38,výpočty!$K$4:$K$83,0),7))</f>
        <v/>
      </c>
    </row>
    <row r="39" spans="1:8" ht="19.5" customHeight="1" thickBot="1" x14ac:dyDescent="0.3">
      <c r="A39" s="122"/>
      <c r="B39" s="121"/>
      <c r="C39" s="10" t="str">
        <f>IF(startovka!$B38="","",INDEX(výpočty!$B$4:$I$83,MATCH(startovka!$A38,výpočty!$K$4:$K$83,0)+1,2))</f>
        <v/>
      </c>
      <c r="D39" s="119"/>
      <c r="E39" s="31" t="str">
        <f>IF(startovka!$B38="","",INDEX(výpočty!$B$4:$I$83,MATCH(startovka!$A38,výpočty!$K$4:$K$83,0)+1,4))</f>
        <v/>
      </c>
      <c r="F39" s="32" t="str">
        <f>IF(startovka!$B38="","",INDEX(výpočty!$B$4:$I$83,MATCH(startovka!$A38,výpočty!$K$4:$K$83,0)+1,5))</f>
        <v/>
      </c>
      <c r="G39" s="119"/>
      <c r="H39" s="120"/>
    </row>
    <row r="40" spans="1:8" ht="19.5" customHeight="1" thickBot="1" x14ac:dyDescent="0.3">
      <c r="A40" s="122" t="str">
        <f>IF(startovka!B40="","",IF(ISNUMBER(MATCH(startovka!A40,startovka!I$4:I$83,0)),startovka!A40,A38))</f>
        <v/>
      </c>
      <c r="B40" s="121" t="str">
        <f>IF(startovka!$B40="","",INDEX(výpočty!$B$4:$I$83,MATCH(startovka!$A40,výpočty!$K$4:$K$83,0),1))</f>
        <v/>
      </c>
      <c r="C40" s="8" t="str">
        <f>IF(startovka!$B40="","",INDEX(výpočty!$B$4:$I$83,MATCH(startovka!$A40,výpočty!$K$4:$K$83,0),2))</f>
        <v/>
      </c>
      <c r="D40" s="119" t="str">
        <f>IF(startovka!$B40="","",INDEX(výpočty!$B$4:$I$83,MATCH(startovka!$A40,výpočty!$K$4:$K$83,0),3))</f>
        <v/>
      </c>
      <c r="E40" s="8" t="str">
        <f>IF(startovka!$B40="","",INDEX(výpočty!$B$4:$I$83,MATCH(startovka!$A40,výpočty!$K$4:$K$83,0),4))</f>
        <v/>
      </c>
      <c r="F40" s="9" t="str">
        <f>IF(startovka!$B40="","",INDEX(výpočty!$B$4:$I$83,MATCH(startovka!$A40,výpočty!$K$4:$K$83,0),5))</f>
        <v/>
      </c>
      <c r="G40" s="119" t="str">
        <f>IF(startovka!$B40="","",INDEX(výpočty!$B$4:$I$83,MATCH(startovka!$A40,výpočty!$K$4:$K$83,0),6))</f>
        <v/>
      </c>
      <c r="H40" s="120" t="str">
        <f>IF(startovka!$B40="","",INDEX(výpočty!$B$4:$I$83,MATCH(startovka!$A40,výpočty!$K$4:$K$83,0),7))</f>
        <v/>
      </c>
    </row>
    <row r="41" spans="1:8" ht="19.5" customHeight="1" thickBot="1" x14ac:dyDescent="0.3">
      <c r="A41" s="122"/>
      <c r="B41" s="121"/>
      <c r="C41" s="10" t="str">
        <f>IF(startovka!$B40="","",INDEX(výpočty!$B$4:$I$83,MATCH(startovka!$A40,výpočty!$K$4:$K$83,0)+1,2))</f>
        <v/>
      </c>
      <c r="D41" s="119"/>
      <c r="E41" s="31" t="str">
        <f>IF(startovka!$B40="","",INDEX(výpočty!$B$4:$I$83,MATCH(startovka!$A40,výpočty!$K$4:$K$83,0)+1,4))</f>
        <v/>
      </c>
      <c r="F41" s="32" t="str">
        <f>IF(startovka!$B40="","",INDEX(výpočty!$B$4:$I$83,MATCH(startovka!$A40,výpočty!$K$4:$K$83,0)+1,5))</f>
        <v/>
      </c>
      <c r="G41" s="119"/>
      <c r="H41" s="120"/>
    </row>
    <row r="42" spans="1:8" ht="19.5" customHeight="1" thickBot="1" x14ac:dyDescent="0.3">
      <c r="A42" s="122" t="str">
        <f>IF(startovka!B42="","",IF(ISNUMBER(MATCH(startovka!A42,startovka!I$4:I$83,0)),startovka!A42,A40))</f>
        <v/>
      </c>
      <c r="B42" s="121" t="str">
        <f>IF(startovka!$B42="","",INDEX(výpočty!$B$4:$I$83,MATCH(startovka!$A42,výpočty!$K$4:$K$83,0),1))</f>
        <v/>
      </c>
      <c r="C42" s="8" t="str">
        <f>IF(startovka!$B42="","",INDEX(výpočty!$B$4:$I$83,MATCH(startovka!$A42,výpočty!$K$4:$K$83,0),2))</f>
        <v/>
      </c>
      <c r="D42" s="119" t="str">
        <f>IF(startovka!$B42="","",INDEX(výpočty!$B$4:$I$83,MATCH(startovka!$A42,výpočty!$K$4:$K$83,0),3))</f>
        <v/>
      </c>
      <c r="E42" s="8" t="str">
        <f>IF(startovka!$B42="","",INDEX(výpočty!$B$4:$I$83,MATCH(startovka!$A42,výpočty!$K$4:$K$83,0),4))</f>
        <v/>
      </c>
      <c r="F42" s="9" t="str">
        <f>IF(startovka!$B42="","",INDEX(výpočty!$B$4:$I$83,MATCH(startovka!$A42,výpočty!$K$4:$K$83,0),5))</f>
        <v/>
      </c>
      <c r="G42" s="119" t="str">
        <f>IF(startovka!$B42="","",INDEX(výpočty!$B$4:$I$83,MATCH(startovka!$A42,výpočty!$K$4:$K$83,0),6))</f>
        <v/>
      </c>
      <c r="H42" s="120" t="str">
        <f>IF(startovka!$B42="","",INDEX(výpočty!$B$4:$I$83,MATCH(startovka!$A42,výpočty!$K$4:$K$83,0),7))</f>
        <v/>
      </c>
    </row>
    <row r="43" spans="1:8" ht="19.5" customHeight="1" thickBot="1" x14ac:dyDescent="0.3">
      <c r="A43" s="122"/>
      <c r="B43" s="121"/>
      <c r="C43" s="10" t="str">
        <f>IF(startovka!$B42="","",INDEX(výpočty!$B$4:$I$83,MATCH(startovka!$A42,výpočty!$K$4:$K$83,0)+1,2))</f>
        <v/>
      </c>
      <c r="D43" s="119"/>
      <c r="E43" s="31" t="str">
        <f>IF(startovka!$B42="","",INDEX(výpočty!$B$4:$I$83,MATCH(startovka!$A42,výpočty!$K$4:$K$83,0)+1,4))</f>
        <v/>
      </c>
      <c r="F43" s="32" t="str">
        <f>IF(startovka!$B42="","",INDEX(výpočty!$B$4:$I$83,MATCH(startovka!$A42,výpočty!$K$4:$K$83,0)+1,5))</f>
        <v/>
      </c>
      <c r="G43" s="119"/>
      <c r="H43" s="120"/>
    </row>
    <row r="44" spans="1:8" ht="19.5" customHeight="1" thickBot="1" x14ac:dyDescent="0.3">
      <c r="A44" s="122" t="str">
        <f>IF(startovka!B44="","",IF(ISNUMBER(MATCH(startovka!A44,startovka!I$4:I$83,0)),startovka!A44,A42))</f>
        <v/>
      </c>
      <c r="B44" s="121" t="str">
        <f>IF(startovka!$B44="","",INDEX(výpočty!$B$4:$I$83,MATCH(startovka!$A44,výpočty!$K$4:$K$83,0),1))</f>
        <v/>
      </c>
      <c r="C44" s="8" t="str">
        <f>IF(startovka!$B44="","",INDEX(výpočty!$B$4:$I$83,MATCH(startovka!$A44,výpočty!$K$4:$K$83,0),2))</f>
        <v/>
      </c>
      <c r="D44" s="119" t="str">
        <f>IF(startovka!$B44="","",INDEX(výpočty!$B$4:$I$83,MATCH(startovka!$A44,výpočty!$K$4:$K$83,0),3))</f>
        <v/>
      </c>
      <c r="E44" s="8" t="str">
        <f>IF(startovka!$B44="","",INDEX(výpočty!$B$4:$I$83,MATCH(startovka!$A44,výpočty!$K$4:$K$83,0),4))</f>
        <v/>
      </c>
      <c r="F44" s="9" t="str">
        <f>IF(startovka!$B44="","",INDEX(výpočty!$B$4:$I$83,MATCH(startovka!$A44,výpočty!$K$4:$K$83,0),5))</f>
        <v/>
      </c>
      <c r="G44" s="119" t="str">
        <f>IF(startovka!$B44="","",INDEX(výpočty!$B$4:$I$83,MATCH(startovka!$A44,výpočty!$K$4:$K$83,0),6))</f>
        <v/>
      </c>
      <c r="H44" s="120" t="str">
        <f>IF(startovka!$B44="","",INDEX(výpočty!$B$4:$I$83,MATCH(startovka!$A44,výpočty!$K$4:$K$83,0),7))</f>
        <v/>
      </c>
    </row>
    <row r="45" spans="1:8" ht="19.5" customHeight="1" thickBot="1" x14ac:dyDescent="0.3">
      <c r="A45" s="122"/>
      <c r="B45" s="121"/>
      <c r="C45" s="10" t="str">
        <f>IF(startovka!$B44="","",INDEX(výpočty!$B$4:$I$83,MATCH(startovka!$A44,výpočty!$K$4:$K$83,0)+1,2))</f>
        <v/>
      </c>
      <c r="D45" s="119"/>
      <c r="E45" s="31" t="str">
        <f>IF(startovka!$B44="","",INDEX(výpočty!$B$4:$I$83,MATCH(startovka!$A44,výpočty!$K$4:$K$83,0)+1,4))</f>
        <v/>
      </c>
      <c r="F45" s="32" t="str">
        <f>IF(startovka!$B44="","",INDEX(výpočty!$B$4:$I$83,MATCH(startovka!$A44,výpočty!$K$4:$K$83,0)+1,5))</f>
        <v/>
      </c>
      <c r="G45" s="119"/>
      <c r="H45" s="120"/>
    </row>
    <row r="46" spans="1:8" ht="19.5" customHeight="1" thickBot="1" x14ac:dyDescent="0.3">
      <c r="A46" s="122" t="str">
        <f>IF(startovka!B46="","",IF(ISNUMBER(MATCH(startovka!A46,startovka!I$4:I$83,0)),startovka!A46,A44))</f>
        <v/>
      </c>
      <c r="B46" s="121" t="str">
        <f>IF(startovka!$B46="","",INDEX(výpočty!$B$4:$I$83,MATCH(startovka!$A46,výpočty!$K$4:$K$83,0),1))</f>
        <v/>
      </c>
      <c r="C46" s="8" t="str">
        <f>IF(startovka!$B46="","",INDEX(výpočty!$B$4:$I$83,MATCH(startovka!$A46,výpočty!$K$4:$K$83,0),2))</f>
        <v/>
      </c>
      <c r="D46" s="119" t="str">
        <f>IF(startovka!$B46="","",INDEX(výpočty!$B$4:$I$83,MATCH(startovka!$A46,výpočty!$K$4:$K$83,0),3))</f>
        <v/>
      </c>
      <c r="E46" s="8" t="str">
        <f>IF(startovka!$B46="","",INDEX(výpočty!$B$4:$I$83,MATCH(startovka!$A46,výpočty!$K$4:$K$83,0),4))</f>
        <v/>
      </c>
      <c r="F46" s="9" t="str">
        <f>IF(startovka!$B46="","",INDEX(výpočty!$B$4:$I$83,MATCH(startovka!$A46,výpočty!$K$4:$K$83,0),5))</f>
        <v/>
      </c>
      <c r="G46" s="119" t="str">
        <f>IF(startovka!$B46="","",INDEX(výpočty!$B$4:$I$83,MATCH(startovka!$A46,výpočty!$K$4:$K$83,0),6))</f>
        <v/>
      </c>
      <c r="H46" s="120" t="str">
        <f>IF(startovka!$B46="","",INDEX(výpočty!$B$4:$I$83,MATCH(startovka!$A46,výpočty!$K$4:$K$83,0),7))</f>
        <v/>
      </c>
    </row>
    <row r="47" spans="1:8" ht="19.5" customHeight="1" thickBot="1" x14ac:dyDescent="0.3">
      <c r="A47" s="122"/>
      <c r="B47" s="121"/>
      <c r="C47" s="10" t="str">
        <f>IF(startovka!$B46="","",INDEX(výpočty!$B$4:$I$83,MATCH(startovka!$A46,výpočty!$K$4:$K$83,0)+1,2))</f>
        <v/>
      </c>
      <c r="D47" s="119"/>
      <c r="E47" s="31" t="str">
        <f>IF(startovka!$B46="","",INDEX(výpočty!$B$4:$I$83,MATCH(startovka!$A46,výpočty!$K$4:$K$83,0)+1,4))</f>
        <v/>
      </c>
      <c r="F47" s="32" t="str">
        <f>IF(startovka!$B46="","",INDEX(výpočty!$B$4:$I$83,MATCH(startovka!$A46,výpočty!$K$4:$K$83,0)+1,5))</f>
        <v/>
      </c>
      <c r="G47" s="119"/>
      <c r="H47" s="120"/>
    </row>
    <row r="48" spans="1:8" ht="19.5" customHeight="1" thickBot="1" x14ac:dyDescent="0.3">
      <c r="A48" s="122" t="str">
        <f>IF(startovka!B48="","",IF(ISNUMBER(MATCH(startovka!A48,startovka!I$4:I$83,0)),startovka!A48,A46))</f>
        <v/>
      </c>
      <c r="B48" s="121" t="str">
        <f>IF(startovka!$B48="","",INDEX(výpočty!$B$4:$I$83,MATCH(startovka!$A48,výpočty!$K$4:$K$83,0),1))</f>
        <v/>
      </c>
      <c r="C48" s="8" t="str">
        <f>IF(startovka!$B48="","",INDEX(výpočty!$B$4:$I$83,MATCH(startovka!$A48,výpočty!$K$4:$K$83,0),2))</f>
        <v/>
      </c>
      <c r="D48" s="119" t="str">
        <f>IF(startovka!$B48="","",INDEX(výpočty!$B$4:$I$83,MATCH(startovka!$A48,výpočty!$K$4:$K$83,0),3))</f>
        <v/>
      </c>
      <c r="E48" s="8" t="str">
        <f>IF(startovka!$B48="","",INDEX(výpočty!$B$4:$I$83,MATCH(startovka!$A48,výpočty!$K$4:$K$83,0),4))</f>
        <v/>
      </c>
      <c r="F48" s="9" t="str">
        <f>IF(startovka!$B48="","",INDEX(výpočty!$B$4:$I$83,MATCH(startovka!$A48,výpočty!$K$4:$K$83,0),5))</f>
        <v/>
      </c>
      <c r="G48" s="119" t="str">
        <f>IF(startovka!$B48="","",INDEX(výpočty!$B$4:$I$83,MATCH(startovka!$A48,výpočty!$K$4:$K$83,0),6))</f>
        <v/>
      </c>
      <c r="H48" s="120" t="str">
        <f>IF(startovka!$B48="","",INDEX(výpočty!$B$4:$I$83,MATCH(startovka!$A48,výpočty!$K$4:$K$83,0),7))</f>
        <v/>
      </c>
    </row>
    <row r="49" spans="1:8" ht="19.5" customHeight="1" thickBot="1" x14ac:dyDescent="0.3">
      <c r="A49" s="122"/>
      <c r="B49" s="121"/>
      <c r="C49" s="10" t="str">
        <f>IF(startovka!$B48="","",INDEX(výpočty!$B$4:$I$83,MATCH(startovka!$A48,výpočty!$K$4:$K$83,0)+1,2))</f>
        <v/>
      </c>
      <c r="D49" s="119"/>
      <c r="E49" s="31" t="str">
        <f>IF(startovka!$B48="","",INDEX(výpočty!$B$4:$I$83,MATCH(startovka!$A48,výpočty!$K$4:$K$83,0)+1,4))</f>
        <v/>
      </c>
      <c r="F49" s="32" t="str">
        <f>IF(startovka!$B48="","",INDEX(výpočty!$B$4:$I$83,MATCH(startovka!$A48,výpočty!$K$4:$K$83,0)+1,5))</f>
        <v/>
      </c>
      <c r="G49" s="119"/>
      <c r="H49" s="120"/>
    </row>
    <row r="50" spans="1:8" ht="19.5" customHeight="1" thickBot="1" x14ac:dyDescent="0.3">
      <c r="A50" s="122" t="str">
        <f>IF(startovka!B50="","",IF(ISNUMBER(MATCH(startovka!A50,startovka!I$4:I$83,0)),startovka!A50,A48))</f>
        <v/>
      </c>
      <c r="B50" s="121" t="str">
        <f>IF(startovka!$B50="","",INDEX(výpočty!$B$4:$I$83,MATCH(startovka!$A50,výpočty!$K$4:$K$83,0),1))</f>
        <v/>
      </c>
      <c r="C50" s="8" t="str">
        <f>IF(startovka!$B50="","",INDEX(výpočty!$B$4:$I$83,MATCH(startovka!$A50,výpočty!$K$4:$K$83,0),2))</f>
        <v/>
      </c>
      <c r="D50" s="119" t="str">
        <f>IF(startovka!$B50="","",INDEX(výpočty!$B$4:$I$83,MATCH(startovka!$A50,výpočty!$K$4:$K$83,0),3))</f>
        <v/>
      </c>
      <c r="E50" s="8" t="str">
        <f>IF(startovka!$B50="","",INDEX(výpočty!$B$4:$I$83,MATCH(startovka!$A50,výpočty!$K$4:$K$83,0),4))</f>
        <v/>
      </c>
      <c r="F50" s="9" t="str">
        <f>IF(startovka!$B50="","",INDEX(výpočty!$B$4:$I$83,MATCH(startovka!$A50,výpočty!$K$4:$K$83,0),5))</f>
        <v/>
      </c>
      <c r="G50" s="119" t="str">
        <f>IF(startovka!$B50="","",INDEX(výpočty!$B$4:$I$83,MATCH(startovka!$A50,výpočty!$K$4:$K$83,0),6))</f>
        <v/>
      </c>
      <c r="H50" s="120" t="str">
        <f>IF(startovka!$B50="","",INDEX(výpočty!$B$4:$I$83,MATCH(startovka!$A50,výpočty!$K$4:$K$83,0),7))</f>
        <v/>
      </c>
    </row>
    <row r="51" spans="1:8" ht="19.5" customHeight="1" thickBot="1" x14ac:dyDescent="0.3">
      <c r="A51" s="122"/>
      <c r="B51" s="121"/>
      <c r="C51" s="10" t="str">
        <f>IF(startovka!$B50="","",INDEX(výpočty!$B$4:$I$83,MATCH(startovka!$A50,výpočty!$K$4:$K$83,0)+1,2))</f>
        <v/>
      </c>
      <c r="D51" s="119"/>
      <c r="E51" s="31" t="str">
        <f>IF(startovka!$B50="","",INDEX(výpočty!$B$4:$I$83,MATCH(startovka!$A50,výpočty!$K$4:$K$83,0)+1,4))</f>
        <v/>
      </c>
      <c r="F51" s="32" t="str">
        <f>IF(startovka!$B50="","",INDEX(výpočty!$B$4:$I$83,MATCH(startovka!$A50,výpočty!$K$4:$K$83,0)+1,5))</f>
        <v/>
      </c>
      <c r="G51" s="119"/>
      <c r="H51" s="120"/>
    </row>
    <row r="52" spans="1:8" ht="19.5" customHeight="1" thickBot="1" x14ac:dyDescent="0.3">
      <c r="A52" s="122" t="str">
        <f>IF(startovka!B52="","",IF(ISNUMBER(MATCH(startovka!A52,startovka!I$4:I$83,0)),startovka!A52,A50))</f>
        <v/>
      </c>
      <c r="B52" s="121" t="str">
        <f>IF(startovka!$B52="","",INDEX(výpočty!$B$4:$I$83,MATCH(startovka!$A52,výpočty!$K$4:$K$83,0),1))</f>
        <v/>
      </c>
      <c r="C52" s="8" t="str">
        <f>IF(startovka!$B52="","",INDEX(výpočty!$B$4:$I$83,MATCH(startovka!$A52,výpočty!$K$4:$K$83,0),2))</f>
        <v/>
      </c>
      <c r="D52" s="119" t="str">
        <f>IF(startovka!$B52="","",INDEX(výpočty!$B$4:$I$83,MATCH(startovka!$A52,výpočty!$K$4:$K$83,0),3))</f>
        <v/>
      </c>
      <c r="E52" s="8" t="str">
        <f>IF(startovka!$B52="","",INDEX(výpočty!$B$4:$I$83,MATCH(startovka!$A52,výpočty!$K$4:$K$83,0),4))</f>
        <v/>
      </c>
      <c r="F52" s="9" t="str">
        <f>IF(startovka!$B52="","",INDEX(výpočty!$B$4:$I$83,MATCH(startovka!$A52,výpočty!$K$4:$K$83,0),5))</f>
        <v/>
      </c>
      <c r="G52" s="119" t="str">
        <f>IF(startovka!$B52="","",INDEX(výpočty!$B$4:$I$83,MATCH(startovka!$A52,výpočty!$K$4:$K$83,0),6))</f>
        <v/>
      </c>
      <c r="H52" s="120" t="str">
        <f>IF(startovka!$B52="","",INDEX(výpočty!$B$4:$I$83,MATCH(startovka!$A52,výpočty!$K$4:$K$83,0),7))</f>
        <v/>
      </c>
    </row>
    <row r="53" spans="1:8" ht="19.5" customHeight="1" thickBot="1" x14ac:dyDescent="0.3">
      <c r="A53" s="122"/>
      <c r="B53" s="121"/>
      <c r="C53" s="10" t="str">
        <f>IF(startovka!$B52="","",INDEX(výpočty!$B$4:$I$83,MATCH(startovka!$A52,výpočty!$K$4:$K$83,0)+1,2))</f>
        <v/>
      </c>
      <c r="D53" s="119"/>
      <c r="E53" s="31" t="str">
        <f>IF(startovka!$B52="","",INDEX(výpočty!$B$4:$I$83,MATCH(startovka!$A52,výpočty!$K$4:$K$83,0)+1,4))</f>
        <v/>
      </c>
      <c r="F53" s="32" t="str">
        <f>IF(startovka!$B52="","",INDEX(výpočty!$B$4:$I$83,MATCH(startovka!$A52,výpočty!$K$4:$K$83,0)+1,5))</f>
        <v/>
      </c>
      <c r="G53" s="119"/>
      <c r="H53" s="120"/>
    </row>
    <row r="54" spans="1:8" ht="19.5" customHeight="1" thickBot="1" x14ac:dyDescent="0.3">
      <c r="A54" s="122" t="str">
        <f>IF(startovka!B54="","",IF(ISNUMBER(MATCH(startovka!A54,startovka!I$4:I$83,0)),startovka!A54,A52))</f>
        <v/>
      </c>
      <c r="B54" s="121" t="str">
        <f>IF(startovka!$B54="","",INDEX(výpočty!$B$4:$I$83,MATCH(startovka!$A54,výpočty!$K$4:$K$83,0),1))</f>
        <v/>
      </c>
      <c r="C54" s="8" t="str">
        <f>IF(startovka!$B54="","",INDEX(výpočty!$B$4:$I$83,MATCH(startovka!$A54,výpočty!$K$4:$K$83,0),2))</f>
        <v/>
      </c>
      <c r="D54" s="119" t="str">
        <f>IF(startovka!$B54="","",INDEX(výpočty!$B$4:$I$83,MATCH(startovka!$A54,výpočty!$K$4:$K$83,0),3))</f>
        <v/>
      </c>
      <c r="E54" s="8" t="str">
        <f>IF(startovka!$B54="","",INDEX(výpočty!$B$4:$I$83,MATCH(startovka!$A54,výpočty!$K$4:$K$83,0),4))</f>
        <v/>
      </c>
      <c r="F54" s="9" t="str">
        <f>IF(startovka!$B54="","",INDEX(výpočty!$B$4:$I$83,MATCH(startovka!$A54,výpočty!$K$4:$K$83,0),5))</f>
        <v/>
      </c>
      <c r="G54" s="119" t="str">
        <f>IF(startovka!$B54="","",INDEX(výpočty!$B$4:$I$83,MATCH(startovka!$A54,výpočty!$K$4:$K$83,0),6))</f>
        <v/>
      </c>
      <c r="H54" s="120" t="str">
        <f>IF(startovka!$B54="","",INDEX(výpočty!$B$4:$I$83,MATCH(startovka!$A54,výpočty!$K$4:$K$83,0),7))</f>
        <v/>
      </c>
    </row>
    <row r="55" spans="1:8" ht="19.5" customHeight="1" thickBot="1" x14ac:dyDescent="0.3">
      <c r="A55" s="122"/>
      <c r="B55" s="121"/>
      <c r="C55" s="10" t="str">
        <f>IF(startovka!$B54="","",INDEX(výpočty!$B$4:$I$83,MATCH(startovka!$A54,výpočty!$K$4:$K$83,0)+1,2))</f>
        <v/>
      </c>
      <c r="D55" s="119"/>
      <c r="E55" s="31" t="str">
        <f>IF(startovka!$B54="","",INDEX(výpočty!$B$4:$I$83,MATCH(startovka!$A54,výpočty!$K$4:$K$83,0)+1,4))</f>
        <v/>
      </c>
      <c r="F55" s="32" t="str">
        <f>IF(startovka!$B54="","",INDEX(výpočty!$B$4:$I$83,MATCH(startovka!$A54,výpočty!$K$4:$K$83,0)+1,5))</f>
        <v/>
      </c>
      <c r="G55" s="119"/>
      <c r="H55" s="120"/>
    </row>
    <row r="56" spans="1:8" ht="19.5" customHeight="1" thickBot="1" x14ac:dyDescent="0.3">
      <c r="A56" s="122" t="str">
        <f>IF(startovka!B56="","",IF(ISNUMBER(MATCH(startovka!A56,startovka!I$4:I$83,0)),startovka!A56,A54))</f>
        <v/>
      </c>
      <c r="B56" s="121" t="str">
        <f>IF(startovka!$B56="","",INDEX(výpočty!$B$4:$I$83,MATCH(startovka!$A56,výpočty!$K$4:$K$83,0),1))</f>
        <v/>
      </c>
      <c r="C56" s="8" t="str">
        <f>IF(startovka!$B56="","",INDEX(výpočty!$B$4:$I$83,MATCH(startovka!$A56,výpočty!$K$4:$K$83,0),2))</f>
        <v/>
      </c>
      <c r="D56" s="119" t="str">
        <f>IF(startovka!$B56="","",INDEX(výpočty!$B$4:$I$83,MATCH(startovka!$A56,výpočty!$K$4:$K$83,0),3))</f>
        <v/>
      </c>
      <c r="E56" s="8" t="str">
        <f>IF(startovka!$B56="","",INDEX(výpočty!$B$4:$I$83,MATCH(startovka!$A56,výpočty!$K$4:$K$83,0),4))</f>
        <v/>
      </c>
      <c r="F56" s="9" t="str">
        <f>IF(startovka!$B56="","",INDEX(výpočty!$B$4:$I$83,MATCH(startovka!$A56,výpočty!$K$4:$K$83,0),5))</f>
        <v/>
      </c>
      <c r="G56" s="119" t="str">
        <f>IF(startovka!$B56="","",INDEX(výpočty!$B$4:$I$83,MATCH(startovka!$A56,výpočty!$K$4:$K$83,0),6))</f>
        <v/>
      </c>
      <c r="H56" s="120" t="str">
        <f>IF(startovka!$B56="","",INDEX(výpočty!$B$4:$I$83,MATCH(startovka!$A56,výpočty!$K$4:$K$83,0),7))</f>
        <v/>
      </c>
    </row>
    <row r="57" spans="1:8" ht="19.5" customHeight="1" thickBot="1" x14ac:dyDescent="0.3">
      <c r="A57" s="122"/>
      <c r="B57" s="121"/>
      <c r="C57" s="10" t="str">
        <f>IF(startovka!$B56="","",INDEX(výpočty!$B$4:$I$83,MATCH(startovka!$A56,výpočty!$K$4:$K$83,0)+1,2))</f>
        <v/>
      </c>
      <c r="D57" s="119"/>
      <c r="E57" s="31" t="str">
        <f>IF(startovka!$B56="","",INDEX(výpočty!$B$4:$I$83,MATCH(startovka!$A56,výpočty!$K$4:$K$83,0)+1,4))</f>
        <v/>
      </c>
      <c r="F57" s="32" t="str">
        <f>IF(startovka!$B56="","",INDEX(výpočty!$B$4:$I$83,MATCH(startovka!$A56,výpočty!$K$4:$K$83,0)+1,5))</f>
        <v/>
      </c>
      <c r="G57" s="119"/>
      <c r="H57" s="120"/>
    </row>
    <row r="58" spans="1:8" ht="19.5" customHeight="1" thickBot="1" x14ac:dyDescent="0.3">
      <c r="A58" s="122" t="str">
        <f>IF(startovka!B58="","",IF(ISNUMBER(MATCH(startovka!A58,startovka!I$4:I$83,0)),startovka!A58,A56))</f>
        <v/>
      </c>
      <c r="B58" s="121" t="str">
        <f>IF(startovka!$B58="","",INDEX(výpočty!$B$4:$I$83,MATCH(startovka!$A58,výpočty!$K$4:$K$83,0),1))</f>
        <v/>
      </c>
      <c r="C58" s="8" t="str">
        <f>IF(startovka!$B58="","",INDEX(výpočty!$B$4:$I$83,MATCH(startovka!$A58,výpočty!$K$4:$K$83,0),2))</f>
        <v/>
      </c>
      <c r="D58" s="119" t="str">
        <f>IF(startovka!$B58="","",INDEX(výpočty!$B$4:$I$83,MATCH(startovka!$A58,výpočty!$K$4:$K$83,0),3))</f>
        <v/>
      </c>
      <c r="E58" s="8" t="str">
        <f>IF(startovka!$B58="","",INDEX(výpočty!$B$4:$I$83,MATCH(startovka!$A58,výpočty!$K$4:$K$83,0),4))</f>
        <v/>
      </c>
      <c r="F58" s="9" t="str">
        <f>IF(startovka!$B58="","",INDEX(výpočty!$B$4:$I$83,MATCH(startovka!$A58,výpočty!$K$4:$K$83,0),5))</f>
        <v/>
      </c>
      <c r="G58" s="119" t="str">
        <f>IF(startovka!$B58="","",INDEX(výpočty!$B$4:$I$83,MATCH(startovka!$A58,výpočty!$K$4:$K$83,0),6))</f>
        <v/>
      </c>
      <c r="H58" s="120" t="str">
        <f>IF(startovka!$B58="","",INDEX(výpočty!$B$4:$I$83,MATCH(startovka!$A58,výpočty!$K$4:$K$83,0),7))</f>
        <v/>
      </c>
    </row>
    <row r="59" spans="1:8" ht="19.5" customHeight="1" thickBot="1" x14ac:dyDescent="0.3">
      <c r="A59" s="122"/>
      <c r="B59" s="121"/>
      <c r="C59" s="10" t="str">
        <f>IF(startovka!$B58="","",INDEX(výpočty!$B$4:$I$83,MATCH(startovka!$A58,výpočty!$K$4:$K$83,0)+1,2))</f>
        <v/>
      </c>
      <c r="D59" s="119"/>
      <c r="E59" s="31" t="str">
        <f>IF(startovka!$B58="","",INDEX(výpočty!$B$4:$I$83,MATCH(startovka!$A58,výpočty!$K$4:$K$83,0)+1,4))</f>
        <v/>
      </c>
      <c r="F59" s="32" t="str">
        <f>IF(startovka!$B58="","",INDEX(výpočty!$B$4:$I$83,MATCH(startovka!$A58,výpočty!$K$4:$K$83,0)+1,5))</f>
        <v/>
      </c>
      <c r="G59" s="119"/>
      <c r="H59" s="120"/>
    </row>
    <row r="60" spans="1:8" ht="19.5" customHeight="1" thickBot="1" x14ac:dyDescent="0.3">
      <c r="A60" s="122" t="str">
        <f>IF(startovka!B60="","",IF(ISNUMBER(MATCH(startovka!A60,startovka!I$4:I$83,0)),startovka!A60,A58))</f>
        <v/>
      </c>
      <c r="B60" s="121" t="str">
        <f>IF(startovka!$B60="","",INDEX(výpočty!$B$4:$I$83,MATCH(startovka!$A60,výpočty!$K$4:$K$83,0),1))</f>
        <v/>
      </c>
      <c r="C60" s="8" t="str">
        <f>IF(startovka!$B60="","",INDEX(výpočty!$B$4:$I$83,MATCH(startovka!$A60,výpočty!$K$4:$K$83,0),2))</f>
        <v/>
      </c>
      <c r="D60" s="119" t="str">
        <f>IF(startovka!$B60="","",INDEX(výpočty!$B$4:$I$83,MATCH(startovka!$A60,výpočty!$K$4:$K$83,0),3))</f>
        <v/>
      </c>
      <c r="E60" s="8" t="str">
        <f>IF(startovka!$B60="","",INDEX(výpočty!$B$4:$I$83,MATCH(startovka!$A60,výpočty!$K$4:$K$83,0),4))</f>
        <v/>
      </c>
      <c r="F60" s="9" t="str">
        <f>IF(startovka!$B60="","",INDEX(výpočty!$B$4:$I$83,MATCH(startovka!$A60,výpočty!$K$4:$K$83,0),5))</f>
        <v/>
      </c>
      <c r="G60" s="119" t="str">
        <f>IF(startovka!$B60="","",INDEX(výpočty!$B$4:$I$83,MATCH(startovka!$A60,výpočty!$K$4:$K$83,0),6))</f>
        <v/>
      </c>
      <c r="H60" s="120" t="str">
        <f>IF(startovka!$B60="","",INDEX(výpočty!$B$4:$I$83,MATCH(startovka!$A60,výpočty!$K$4:$K$83,0),7))</f>
        <v/>
      </c>
    </row>
    <row r="61" spans="1:8" ht="19.5" customHeight="1" thickBot="1" x14ac:dyDescent="0.3">
      <c r="A61" s="122"/>
      <c r="B61" s="121"/>
      <c r="C61" s="10" t="str">
        <f>IF(startovka!$B60="","",INDEX(výpočty!$B$4:$I$83,MATCH(startovka!$A60,výpočty!$K$4:$K$83,0)+1,2))</f>
        <v/>
      </c>
      <c r="D61" s="119"/>
      <c r="E61" s="31" t="str">
        <f>IF(startovka!$B60="","",INDEX(výpočty!$B$4:$I$83,MATCH(startovka!$A60,výpočty!$K$4:$K$83,0)+1,4))</f>
        <v/>
      </c>
      <c r="F61" s="32" t="str">
        <f>IF(startovka!$B60="","",INDEX(výpočty!$B$4:$I$83,MATCH(startovka!$A60,výpočty!$K$4:$K$83,0)+1,5))</f>
        <v/>
      </c>
      <c r="G61" s="119"/>
      <c r="H61" s="120"/>
    </row>
    <row r="62" spans="1:8" ht="19.5" customHeight="1" thickBot="1" x14ac:dyDescent="0.3">
      <c r="A62" s="122" t="str">
        <f>IF(startovka!B62="","",IF(ISNUMBER(MATCH(startovka!A62,startovka!I$4:I$83,0)),startovka!A62,A60))</f>
        <v/>
      </c>
      <c r="B62" s="121" t="str">
        <f>IF(startovka!$B62="","",INDEX(výpočty!$B$4:$I$83,MATCH(startovka!$A62,výpočty!$K$4:$K$83,0),1))</f>
        <v/>
      </c>
      <c r="C62" s="8" t="str">
        <f>IF(startovka!$B62="","",INDEX(výpočty!$B$4:$I$83,MATCH(startovka!$A62,výpočty!$K$4:$K$83,0),2))</f>
        <v/>
      </c>
      <c r="D62" s="119" t="str">
        <f>IF(startovka!$B62="","",INDEX(výpočty!$B$4:$I$83,MATCH(startovka!$A62,výpočty!$K$4:$K$83,0),3))</f>
        <v/>
      </c>
      <c r="E62" s="8" t="str">
        <f>IF(startovka!$B62="","",INDEX(výpočty!$B$4:$I$83,MATCH(startovka!$A62,výpočty!$K$4:$K$83,0),4))</f>
        <v/>
      </c>
      <c r="F62" s="9" t="str">
        <f>IF(startovka!$B62="","",INDEX(výpočty!$B$4:$I$83,MATCH(startovka!$A62,výpočty!$K$4:$K$83,0),5))</f>
        <v/>
      </c>
      <c r="G62" s="119" t="str">
        <f>IF(startovka!$B62="","",INDEX(výpočty!$B$4:$I$83,MATCH(startovka!$A62,výpočty!$K$4:$K$83,0),6))</f>
        <v/>
      </c>
      <c r="H62" s="120" t="str">
        <f>IF(startovka!$B62="","",INDEX(výpočty!$B$4:$I$83,MATCH(startovka!$A62,výpočty!$K$4:$K$83,0),7))</f>
        <v/>
      </c>
    </row>
    <row r="63" spans="1:8" ht="19.5" customHeight="1" thickBot="1" x14ac:dyDescent="0.3">
      <c r="A63" s="122"/>
      <c r="B63" s="121"/>
      <c r="C63" s="10" t="str">
        <f>IF(startovka!$B62="","",INDEX(výpočty!$B$4:$I$83,MATCH(startovka!$A62,výpočty!$K$4:$K$83,0)+1,2))</f>
        <v/>
      </c>
      <c r="D63" s="119"/>
      <c r="E63" s="31" t="str">
        <f>IF(startovka!$B62="","",INDEX(výpočty!$B$4:$I$83,MATCH(startovka!$A62,výpočty!$K$4:$K$83,0)+1,4))</f>
        <v/>
      </c>
      <c r="F63" s="32" t="str">
        <f>IF(startovka!$B62="","",INDEX(výpočty!$B$4:$I$83,MATCH(startovka!$A62,výpočty!$K$4:$K$83,0)+1,5))</f>
        <v/>
      </c>
      <c r="G63" s="119"/>
      <c r="H63" s="120"/>
    </row>
    <row r="64" spans="1:8" ht="19.5" customHeight="1" thickBot="1" x14ac:dyDescent="0.3">
      <c r="A64" s="122" t="str">
        <f>IF(startovka!B64="","",IF(ISNUMBER(MATCH(startovka!A64,startovka!I$4:I$83,0)),startovka!A64,A62))</f>
        <v/>
      </c>
      <c r="B64" s="121" t="str">
        <f>IF(startovka!$B64="","",INDEX(výpočty!$B$4:$I$83,MATCH(startovka!$A64,výpočty!$K$4:$K$83,0),1))</f>
        <v/>
      </c>
      <c r="C64" s="8" t="str">
        <f>IF(startovka!$B64="","",INDEX(výpočty!$B$4:$I$83,MATCH(startovka!$A64,výpočty!$K$4:$K$83,0),2))</f>
        <v/>
      </c>
      <c r="D64" s="119" t="str">
        <f>IF(startovka!$B64="","",INDEX(výpočty!$B$4:$I$83,MATCH(startovka!$A64,výpočty!$K$4:$K$83,0),3))</f>
        <v/>
      </c>
      <c r="E64" s="8" t="str">
        <f>IF(startovka!$B64="","",INDEX(výpočty!$B$4:$I$83,MATCH(startovka!$A64,výpočty!$K$4:$K$83,0),4))</f>
        <v/>
      </c>
      <c r="F64" s="9" t="str">
        <f>IF(startovka!$B64="","",INDEX(výpočty!$B$4:$I$83,MATCH(startovka!$A64,výpočty!$K$4:$K$83,0),5))</f>
        <v/>
      </c>
      <c r="G64" s="119" t="str">
        <f>IF(startovka!$B64="","",INDEX(výpočty!$B$4:$I$83,MATCH(startovka!$A64,výpočty!$K$4:$K$83,0),6))</f>
        <v/>
      </c>
      <c r="H64" s="120" t="str">
        <f>IF(startovka!$B64="","",INDEX(výpočty!$B$4:$I$83,MATCH(startovka!$A64,výpočty!$K$4:$K$83,0),7))</f>
        <v/>
      </c>
    </row>
    <row r="65" spans="1:8" ht="19.5" customHeight="1" thickBot="1" x14ac:dyDescent="0.3">
      <c r="A65" s="122"/>
      <c r="B65" s="121"/>
      <c r="C65" s="10" t="str">
        <f>IF(startovka!$B64="","",INDEX(výpočty!$B$4:$I$83,MATCH(startovka!$A64,výpočty!$K$4:$K$83,0)+1,2))</f>
        <v/>
      </c>
      <c r="D65" s="119"/>
      <c r="E65" s="31" t="str">
        <f>IF(startovka!$B64="","",INDEX(výpočty!$B$4:$I$83,MATCH(startovka!$A64,výpočty!$K$4:$K$83,0)+1,4))</f>
        <v/>
      </c>
      <c r="F65" s="32" t="str">
        <f>IF(startovka!$B64="","",INDEX(výpočty!$B$4:$I$83,MATCH(startovka!$A64,výpočty!$K$4:$K$83,0)+1,5))</f>
        <v/>
      </c>
      <c r="G65" s="119"/>
      <c r="H65" s="120"/>
    </row>
    <row r="66" spans="1:8" ht="19.5" customHeight="1" thickBot="1" x14ac:dyDescent="0.3">
      <c r="A66" s="122" t="str">
        <f>IF(startovka!B66="","",IF(ISNUMBER(MATCH(startovka!A66,startovka!I$4:I$83,0)),startovka!A66,A64))</f>
        <v/>
      </c>
      <c r="B66" s="121" t="str">
        <f>IF(startovka!$B66="","",INDEX(výpočty!$B$4:$I$83,MATCH(startovka!$A66,výpočty!$K$4:$K$83,0),1))</f>
        <v/>
      </c>
      <c r="C66" s="8" t="str">
        <f>IF(startovka!$B66="","",INDEX(výpočty!$B$4:$I$83,MATCH(startovka!$A66,výpočty!$K$4:$K$83,0),2))</f>
        <v/>
      </c>
      <c r="D66" s="119" t="str">
        <f>IF(startovka!$B66="","",INDEX(výpočty!$B$4:$I$83,MATCH(startovka!$A66,výpočty!$K$4:$K$83,0),3))</f>
        <v/>
      </c>
      <c r="E66" s="8" t="str">
        <f>IF(startovka!$B66="","",INDEX(výpočty!$B$4:$I$83,MATCH(startovka!$A66,výpočty!$K$4:$K$83,0),4))</f>
        <v/>
      </c>
      <c r="F66" s="9" t="str">
        <f>IF(startovka!$B66="","",INDEX(výpočty!$B$4:$I$83,MATCH(startovka!$A66,výpočty!$K$4:$K$83,0),5))</f>
        <v/>
      </c>
      <c r="G66" s="119" t="str">
        <f>IF(startovka!$B66="","",INDEX(výpočty!$B$4:$I$83,MATCH(startovka!$A66,výpočty!$K$4:$K$83,0),6))</f>
        <v/>
      </c>
      <c r="H66" s="120" t="str">
        <f>IF(startovka!$B66="","",INDEX(výpočty!$B$4:$I$83,MATCH(startovka!$A66,výpočty!$K$4:$K$83,0),7))</f>
        <v/>
      </c>
    </row>
    <row r="67" spans="1:8" ht="19.5" customHeight="1" thickBot="1" x14ac:dyDescent="0.3">
      <c r="A67" s="122"/>
      <c r="B67" s="121"/>
      <c r="C67" s="10" t="str">
        <f>IF(startovka!$B66="","",INDEX(výpočty!$B$4:$I$83,MATCH(startovka!$A66,výpočty!$K$4:$K$83,0)+1,2))</f>
        <v/>
      </c>
      <c r="D67" s="119"/>
      <c r="E67" s="31" t="str">
        <f>IF(startovka!$B66="","",INDEX(výpočty!$B$4:$I$83,MATCH(startovka!$A66,výpočty!$K$4:$K$83,0)+1,4))</f>
        <v/>
      </c>
      <c r="F67" s="32" t="str">
        <f>IF(startovka!$B66="","",INDEX(výpočty!$B$4:$I$83,MATCH(startovka!$A66,výpočty!$K$4:$K$83,0)+1,5))</f>
        <v/>
      </c>
      <c r="G67" s="119"/>
      <c r="H67" s="120"/>
    </row>
    <row r="68" spans="1:8" ht="19.5" customHeight="1" thickBot="1" x14ac:dyDescent="0.3">
      <c r="A68" s="122" t="str">
        <f>IF(startovka!B68="","",IF(ISNUMBER(MATCH(startovka!A68,startovka!I$4:I$83,0)),startovka!A68,A66))</f>
        <v/>
      </c>
      <c r="B68" s="121" t="str">
        <f>IF(startovka!$B68="","",INDEX(výpočty!$B$4:$I$83,MATCH(startovka!$A68,výpočty!$K$4:$K$83,0),1))</f>
        <v/>
      </c>
      <c r="C68" s="8" t="str">
        <f>IF(startovka!$B68="","",INDEX(výpočty!$B$4:$I$83,MATCH(startovka!$A68,výpočty!$K$4:$K$83,0),2))</f>
        <v/>
      </c>
      <c r="D68" s="119" t="str">
        <f>IF(startovka!$B68="","",INDEX(výpočty!$B$4:$I$83,MATCH(startovka!$A68,výpočty!$K$4:$K$83,0),3))</f>
        <v/>
      </c>
      <c r="E68" s="8" t="str">
        <f>IF(startovka!$B68="","",INDEX(výpočty!$B$4:$I$83,MATCH(startovka!$A68,výpočty!$K$4:$K$83,0),4))</f>
        <v/>
      </c>
      <c r="F68" s="9" t="str">
        <f>IF(startovka!$B68="","",INDEX(výpočty!$B$4:$I$83,MATCH(startovka!$A68,výpočty!$K$4:$K$83,0),5))</f>
        <v/>
      </c>
      <c r="G68" s="119" t="str">
        <f>IF(startovka!$B68="","",INDEX(výpočty!$B$4:$I$83,MATCH(startovka!$A68,výpočty!$K$4:$K$83,0),6))</f>
        <v/>
      </c>
      <c r="H68" s="120" t="str">
        <f>IF(startovka!$B68="","",INDEX(výpočty!$B$4:$I$83,MATCH(startovka!$A68,výpočty!$K$4:$K$83,0),7))</f>
        <v/>
      </c>
    </row>
    <row r="69" spans="1:8" ht="19.5" customHeight="1" thickBot="1" x14ac:dyDescent="0.3">
      <c r="A69" s="122"/>
      <c r="B69" s="121"/>
      <c r="C69" s="10" t="str">
        <f>IF(startovka!$B68="","",INDEX(výpočty!$B$4:$I$83,MATCH(startovka!$A68,výpočty!$K$4:$K$83,0)+1,2))</f>
        <v/>
      </c>
      <c r="D69" s="119"/>
      <c r="E69" s="31" t="str">
        <f>IF(startovka!$B68="","",INDEX(výpočty!$B$4:$I$83,MATCH(startovka!$A68,výpočty!$K$4:$K$83,0)+1,4))</f>
        <v/>
      </c>
      <c r="F69" s="32" t="str">
        <f>IF(startovka!$B68="","",INDEX(výpočty!$B$4:$I$83,MATCH(startovka!$A68,výpočty!$K$4:$K$83,0)+1,5))</f>
        <v/>
      </c>
      <c r="G69" s="119"/>
      <c r="H69" s="120"/>
    </row>
    <row r="70" spans="1:8" ht="19.5" customHeight="1" thickBot="1" x14ac:dyDescent="0.3">
      <c r="A70" s="122" t="str">
        <f>IF(startovka!B70="","",IF(ISNUMBER(MATCH(startovka!A70,startovka!I$4:I$83,0)),startovka!A70,A68))</f>
        <v/>
      </c>
      <c r="B70" s="121" t="str">
        <f>IF(startovka!$B70="","",INDEX(výpočty!$B$4:$I$83,MATCH(startovka!$A70,výpočty!$K$4:$K$83,0),1))</f>
        <v/>
      </c>
      <c r="C70" s="8" t="str">
        <f>IF(startovka!$B70="","",INDEX(výpočty!$B$4:$I$83,MATCH(startovka!$A70,výpočty!$K$4:$K$83,0),2))</f>
        <v/>
      </c>
      <c r="D70" s="119" t="str">
        <f>IF(startovka!$B70="","",INDEX(výpočty!$B$4:$I$83,MATCH(startovka!$A70,výpočty!$K$4:$K$83,0),3))</f>
        <v/>
      </c>
      <c r="E70" s="8" t="str">
        <f>IF(startovka!$B70="","",INDEX(výpočty!$B$4:$I$83,MATCH(startovka!$A70,výpočty!$K$4:$K$83,0),4))</f>
        <v/>
      </c>
      <c r="F70" s="9" t="str">
        <f>IF(startovka!$B70="","",INDEX(výpočty!$B$4:$I$83,MATCH(startovka!$A70,výpočty!$K$4:$K$83,0),5))</f>
        <v/>
      </c>
      <c r="G70" s="119" t="str">
        <f>IF(startovka!$B70="","",INDEX(výpočty!$B$4:$I$83,MATCH(startovka!$A70,výpočty!$K$4:$K$83,0),6))</f>
        <v/>
      </c>
      <c r="H70" s="120" t="str">
        <f>IF(startovka!$B70="","",INDEX(výpočty!$B$4:$I$83,MATCH(startovka!$A70,výpočty!$K$4:$K$83,0),7))</f>
        <v/>
      </c>
    </row>
    <row r="71" spans="1:8" ht="19.5" customHeight="1" thickBot="1" x14ac:dyDescent="0.3">
      <c r="A71" s="122"/>
      <c r="B71" s="121"/>
      <c r="C71" s="10" t="str">
        <f>IF(startovka!$B70="","",INDEX(výpočty!$B$4:$I$83,MATCH(startovka!$A70,výpočty!$K$4:$K$83,0)+1,2))</f>
        <v/>
      </c>
      <c r="D71" s="119"/>
      <c r="E71" s="31" t="str">
        <f>IF(startovka!$B70="","",INDEX(výpočty!$B$4:$I$83,MATCH(startovka!$A70,výpočty!$K$4:$K$83,0)+1,4))</f>
        <v/>
      </c>
      <c r="F71" s="32" t="str">
        <f>IF(startovka!$B70="","",INDEX(výpočty!$B$4:$I$83,MATCH(startovka!$A70,výpočty!$K$4:$K$83,0)+1,5))</f>
        <v/>
      </c>
      <c r="G71" s="119"/>
      <c r="H71" s="120"/>
    </row>
    <row r="72" spans="1:8" ht="19.5" customHeight="1" thickBot="1" x14ac:dyDescent="0.3">
      <c r="A72" s="122" t="str">
        <f>IF(startovka!B72="","",IF(ISNUMBER(MATCH(startovka!A72,startovka!I$4:I$83,0)),startovka!A72,A70))</f>
        <v/>
      </c>
      <c r="B72" s="121" t="str">
        <f>IF(startovka!$B72="","",INDEX(výpočty!$B$4:$I$83,MATCH(startovka!$A72,výpočty!$K$4:$K$83,0),1))</f>
        <v/>
      </c>
      <c r="C72" s="8" t="str">
        <f>IF(startovka!$B72="","",INDEX(výpočty!$B$4:$I$83,MATCH(startovka!$A72,výpočty!$K$4:$K$83,0),2))</f>
        <v/>
      </c>
      <c r="D72" s="119" t="str">
        <f>IF(startovka!$B72="","",INDEX(výpočty!$B$4:$I$83,MATCH(startovka!$A72,výpočty!$K$4:$K$83,0),3))</f>
        <v/>
      </c>
      <c r="E72" s="8" t="str">
        <f>IF(startovka!$B72="","",INDEX(výpočty!$B$4:$I$83,MATCH(startovka!$A72,výpočty!$K$4:$K$83,0),4))</f>
        <v/>
      </c>
      <c r="F72" s="9" t="str">
        <f>IF(startovka!$B72="","",INDEX(výpočty!$B$4:$I$83,MATCH(startovka!$A72,výpočty!$K$4:$K$83,0),5))</f>
        <v/>
      </c>
      <c r="G72" s="119" t="str">
        <f>IF(startovka!$B72="","",INDEX(výpočty!$B$4:$I$83,MATCH(startovka!$A72,výpočty!$K$4:$K$83,0),6))</f>
        <v/>
      </c>
      <c r="H72" s="120" t="str">
        <f>IF(startovka!$B72="","",INDEX(výpočty!$B$4:$I$83,MATCH(startovka!$A72,výpočty!$K$4:$K$83,0),7))</f>
        <v/>
      </c>
    </row>
    <row r="73" spans="1:8" ht="19.5" customHeight="1" thickBot="1" x14ac:dyDescent="0.3">
      <c r="A73" s="122"/>
      <c r="B73" s="121"/>
      <c r="C73" s="10" t="str">
        <f>IF(startovka!$B72="","",INDEX(výpočty!$B$4:$I$83,MATCH(startovka!$A72,výpočty!$K$4:$K$83,0)+1,2))</f>
        <v/>
      </c>
      <c r="D73" s="119"/>
      <c r="E73" s="31" t="str">
        <f>IF(startovka!$B72="","",INDEX(výpočty!$B$4:$I$83,MATCH(startovka!$A72,výpočty!$K$4:$K$83,0)+1,4))</f>
        <v/>
      </c>
      <c r="F73" s="32" t="str">
        <f>IF(startovka!$B72="","",INDEX(výpočty!$B$4:$I$83,MATCH(startovka!$A72,výpočty!$K$4:$K$83,0)+1,5))</f>
        <v/>
      </c>
      <c r="G73" s="119"/>
      <c r="H73" s="120"/>
    </row>
    <row r="74" spans="1:8" ht="19.5" customHeight="1" thickBot="1" x14ac:dyDescent="0.3">
      <c r="A74" s="122" t="str">
        <f>IF(startovka!B74="","",IF(ISNUMBER(MATCH(startovka!A74,startovka!I$4:I$83,0)),startovka!A74,A72))</f>
        <v/>
      </c>
      <c r="B74" s="121" t="str">
        <f>IF(startovka!$B74="","",INDEX(výpočty!$B$4:$I$83,MATCH(startovka!$A74,výpočty!$K$4:$K$83,0),1))</f>
        <v/>
      </c>
      <c r="C74" s="8" t="str">
        <f>IF(startovka!$B74="","",INDEX(výpočty!$B$4:$I$83,MATCH(startovka!$A74,výpočty!$K$4:$K$83,0),2))</f>
        <v/>
      </c>
      <c r="D74" s="119" t="str">
        <f>IF(startovka!$B74="","",INDEX(výpočty!$B$4:$I$83,MATCH(startovka!$A74,výpočty!$K$4:$K$83,0),3))</f>
        <v/>
      </c>
      <c r="E74" s="8" t="str">
        <f>IF(startovka!$B74="","",INDEX(výpočty!$B$4:$I$83,MATCH(startovka!$A74,výpočty!$K$4:$K$83,0),4))</f>
        <v/>
      </c>
      <c r="F74" s="9" t="str">
        <f>IF(startovka!$B74="","",INDEX(výpočty!$B$4:$I$83,MATCH(startovka!$A74,výpočty!$K$4:$K$83,0),5))</f>
        <v/>
      </c>
      <c r="G74" s="119" t="str">
        <f>IF(startovka!$B74="","",INDEX(výpočty!$B$4:$I$83,MATCH(startovka!$A74,výpočty!$K$4:$K$83,0),6))</f>
        <v/>
      </c>
      <c r="H74" s="120" t="str">
        <f>IF(startovka!$B74="","",INDEX(výpočty!$B$4:$I$83,MATCH(startovka!$A74,výpočty!$K$4:$K$83,0),7))</f>
        <v/>
      </c>
    </row>
    <row r="75" spans="1:8" ht="19.5" customHeight="1" thickBot="1" x14ac:dyDescent="0.3">
      <c r="A75" s="122"/>
      <c r="B75" s="121"/>
      <c r="C75" s="10" t="str">
        <f>IF(startovka!$B74="","",INDEX(výpočty!$B$4:$I$83,MATCH(startovka!$A74,výpočty!$K$4:$K$83,0)+1,2))</f>
        <v/>
      </c>
      <c r="D75" s="119"/>
      <c r="E75" s="31" t="str">
        <f>IF(startovka!$B74="","",INDEX(výpočty!$B$4:$I$83,MATCH(startovka!$A74,výpočty!$K$4:$K$83,0)+1,4))</f>
        <v/>
      </c>
      <c r="F75" s="32" t="str">
        <f>IF(startovka!$B74="","",INDEX(výpočty!$B$4:$I$83,MATCH(startovka!$A74,výpočty!$K$4:$K$83,0)+1,5))</f>
        <v/>
      </c>
      <c r="G75" s="119"/>
      <c r="H75" s="120"/>
    </row>
    <row r="76" spans="1:8" ht="19.5" customHeight="1" thickBot="1" x14ac:dyDescent="0.3">
      <c r="A76" s="122" t="str">
        <f>IF(startovka!B76="","",IF(ISNUMBER(MATCH(startovka!A76,startovka!I$4:I$83,0)),startovka!A76,A74))</f>
        <v/>
      </c>
      <c r="B76" s="121" t="str">
        <f>IF(startovka!$B76="","",INDEX(výpočty!$B$4:$I$83,MATCH(startovka!$A76,výpočty!$K$4:$K$83,0),1))</f>
        <v/>
      </c>
      <c r="C76" s="8" t="str">
        <f>IF(startovka!$B76="","",INDEX(výpočty!$B$4:$I$83,MATCH(startovka!$A76,výpočty!$K$4:$K$83,0),2))</f>
        <v/>
      </c>
      <c r="D76" s="119" t="str">
        <f>IF(startovka!$B76="","",INDEX(výpočty!$B$4:$I$83,MATCH(startovka!$A76,výpočty!$K$4:$K$83,0),3))</f>
        <v/>
      </c>
      <c r="E76" s="8" t="str">
        <f>IF(startovka!$B76="","",INDEX(výpočty!$B$4:$I$83,MATCH(startovka!$A76,výpočty!$K$4:$K$83,0),4))</f>
        <v/>
      </c>
      <c r="F76" s="9" t="str">
        <f>IF(startovka!$B76="","",INDEX(výpočty!$B$4:$I$83,MATCH(startovka!$A76,výpočty!$K$4:$K$83,0),5))</f>
        <v/>
      </c>
      <c r="G76" s="119" t="str">
        <f>IF(startovka!$B76="","",INDEX(výpočty!$B$4:$I$83,MATCH(startovka!$A76,výpočty!$K$4:$K$83,0),6))</f>
        <v/>
      </c>
      <c r="H76" s="120" t="str">
        <f>IF(startovka!$B76="","",INDEX(výpočty!$B$4:$I$83,MATCH(startovka!$A76,výpočty!$K$4:$K$83,0),7))</f>
        <v/>
      </c>
    </row>
    <row r="77" spans="1:8" ht="19.5" customHeight="1" thickBot="1" x14ac:dyDescent="0.3">
      <c r="A77" s="122"/>
      <c r="B77" s="121"/>
      <c r="C77" s="10" t="str">
        <f>IF(startovka!$B76="","",INDEX(výpočty!$B$4:$I$83,MATCH(startovka!$A76,výpočty!$K$4:$K$83,0)+1,2))</f>
        <v/>
      </c>
      <c r="D77" s="119"/>
      <c r="E77" s="31" t="str">
        <f>IF(startovka!$B76="","",INDEX(výpočty!$B$4:$I$83,MATCH(startovka!$A76,výpočty!$K$4:$K$83,0)+1,4))</f>
        <v/>
      </c>
      <c r="F77" s="32" t="str">
        <f>IF(startovka!$B76="","",INDEX(výpočty!$B$4:$I$83,MATCH(startovka!$A76,výpočty!$K$4:$K$83,0)+1,5))</f>
        <v/>
      </c>
      <c r="G77" s="119"/>
      <c r="H77" s="120"/>
    </row>
    <row r="78" spans="1:8" ht="19.5" customHeight="1" thickBot="1" x14ac:dyDescent="0.3">
      <c r="A78" s="122" t="str">
        <f>IF(startovka!B78="","",IF(ISNUMBER(MATCH(startovka!A78,startovka!I$4:I$83,0)),startovka!A78,A76))</f>
        <v/>
      </c>
      <c r="B78" s="121" t="str">
        <f>IF(startovka!$B78="","",INDEX(výpočty!$B$4:$I$83,MATCH(startovka!$A78,výpočty!$K$4:$K$83,0),1))</f>
        <v/>
      </c>
      <c r="C78" s="8" t="str">
        <f>IF(startovka!$B78="","",INDEX(výpočty!$B$4:$I$83,MATCH(startovka!$A78,výpočty!$K$4:$K$83,0),2))</f>
        <v/>
      </c>
      <c r="D78" s="119" t="str">
        <f>IF(startovka!$B78="","",INDEX(výpočty!$B$4:$I$83,MATCH(startovka!$A78,výpočty!$K$4:$K$83,0),3))</f>
        <v/>
      </c>
      <c r="E78" s="8" t="str">
        <f>IF(startovka!$B78="","",INDEX(výpočty!$B$4:$I$83,MATCH(startovka!$A78,výpočty!$K$4:$K$83,0),4))</f>
        <v/>
      </c>
      <c r="F78" s="9" t="str">
        <f>IF(startovka!$B78="","",INDEX(výpočty!$B$4:$I$83,MATCH(startovka!$A78,výpočty!$K$4:$K$83,0),5))</f>
        <v/>
      </c>
      <c r="G78" s="119" t="str">
        <f>IF(startovka!$B78="","",INDEX(výpočty!$B$4:$I$83,MATCH(startovka!$A78,výpočty!$K$4:$K$83,0),6))</f>
        <v/>
      </c>
      <c r="H78" s="120" t="str">
        <f>IF(startovka!$B78="","",INDEX(výpočty!$B$4:$I$83,MATCH(startovka!$A78,výpočty!$K$4:$K$83,0),7))</f>
        <v/>
      </c>
    </row>
    <row r="79" spans="1:8" ht="19.5" customHeight="1" thickBot="1" x14ac:dyDescent="0.3">
      <c r="A79" s="122"/>
      <c r="B79" s="121"/>
      <c r="C79" s="10" t="str">
        <f>IF(startovka!$B78="","",INDEX(výpočty!$B$4:$I$83,MATCH(startovka!$A78,výpočty!$K$4:$K$83,0)+1,2))</f>
        <v/>
      </c>
      <c r="D79" s="119"/>
      <c r="E79" s="31" t="str">
        <f>IF(startovka!$B78="","",INDEX(výpočty!$B$4:$I$83,MATCH(startovka!$A78,výpočty!$K$4:$K$83,0)+1,4))</f>
        <v/>
      </c>
      <c r="F79" s="32" t="str">
        <f>IF(startovka!$B78="","",INDEX(výpočty!$B$4:$I$83,MATCH(startovka!$A78,výpočty!$K$4:$K$83,0)+1,5))</f>
        <v/>
      </c>
      <c r="G79" s="119"/>
      <c r="H79" s="120"/>
    </row>
    <row r="80" spans="1:8" ht="19.5" customHeight="1" thickBot="1" x14ac:dyDescent="0.3">
      <c r="A80" s="122" t="str">
        <f>IF(startovka!B80="","",IF(ISNUMBER(MATCH(startovka!A80,startovka!I$4:I$83,0)),startovka!A80,A78))</f>
        <v/>
      </c>
      <c r="B80" s="121" t="str">
        <f>IF(startovka!$B80="","",INDEX(výpočty!$B$4:$I$83,MATCH(startovka!$A80,výpočty!$K$4:$K$83,0),1))</f>
        <v/>
      </c>
      <c r="C80" s="8" t="str">
        <f>IF(startovka!$B80="","",INDEX(výpočty!$B$4:$I$83,MATCH(startovka!$A80,výpočty!$K$4:$K$83,0),2))</f>
        <v/>
      </c>
      <c r="D80" s="119" t="str">
        <f>IF(startovka!$B80="","",INDEX(výpočty!$B$4:$I$83,MATCH(startovka!$A80,výpočty!$K$4:$K$83,0),3))</f>
        <v/>
      </c>
      <c r="E80" s="8" t="str">
        <f>IF(startovka!$B80="","",INDEX(výpočty!$B$4:$I$83,MATCH(startovka!$A80,výpočty!$K$4:$K$83,0),4))</f>
        <v/>
      </c>
      <c r="F80" s="9" t="str">
        <f>IF(startovka!$B80="","",INDEX(výpočty!$B$4:$I$83,MATCH(startovka!$A80,výpočty!$K$4:$K$83,0),5))</f>
        <v/>
      </c>
      <c r="G80" s="119" t="str">
        <f>IF(startovka!$B80="","",INDEX(výpočty!$B$4:$I$83,MATCH(startovka!$A80,výpočty!$K$4:$K$83,0),6))</f>
        <v/>
      </c>
      <c r="H80" s="120" t="str">
        <f>IF(startovka!$B80="","",INDEX(výpočty!$B$4:$I$83,MATCH(startovka!$A80,výpočty!$K$4:$K$83,0),7))</f>
        <v/>
      </c>
    </row>
    <row r="81" spans="1:8" ht="19.5" customHeight="1" thickBot="1" x14ac:dyDescent="0.3">
      <c r="A81" s="122"/>
      <c r="B81" s="121"/>
      <c r="C81" s="10" t="str">
        <f>IF(startovka!$B80="","",INDEX(výpočty!$B$4:$I$83,MATCH(startovka!$A80,výpočty!$K$4:$K$83,0)+1,2))</f>
        <v/>
      </c>
      <c r="D81" s="119"/>
      <c r="E81" s="31" t="str">
        <f>IF(startovka!$B80="","",INDEX(výpočty!$B$4:$I$83,MATCH(startovka!$A80,výpočty!$K$4:$K$83,0)+1,4))</f>
        <v/>
      </c>
      <c r="F81" s="32" t="str">
        <f>IF(startovka!$B80="","",INDEX(výpočty!$B$4:$I$83,MATCH(startovka!$A80,výpočty!$K$4:$K$83,0)+1,5))</f>
        <v/>
      </c>
      <c r="G81" s="119"/>
      <c r="H81" s="120"/>
    </row>
    <row r="82" spans="1:8" ht="19.5" customHeight="1" thickBot="1" x14ac:dyDescent="0.3">
      <c r="A82" s="122" t="str">
        <f>IF(startovka!B82="","",IF(ISNUMBER(MATCH(startovka!A82,startovka!I$4:I$83,0)),startovka!A82,A80))</f>
        <v/>
      </c>
      <c r="B82" s="121" t="str">
        <f>IF(startovka!$B82="","",INDEX(výpočty!$B$4:$I$83,MATCH(startovka!$A82,výpočty!$K$4:$K$83,0),1))</f>
        <v/>
      </c>
      <c r="C82" s="8" t="str">
        <f>IF(startovka!$B82="","",INDEX(výpočty!$B$4:$I$83,MATCH(startovka!$A82,výpočty!$K$4:$K$83,0),2))</f>
        <v/>
      </c>
      <c r="D82" s="119" t="str">
        <f>IF(startovka!$B82="","",INDEX(výpočty!$B$4:$I$83,MATCH(startovka!$A82,výpočty!$K$4:$K$83,0),3))</f>
        <v/>
      </c>
      <c r="E82" s="8" t="str">
        <f>IF(startovka!$B82="","",INDEX(výpočty!$B$4:$I$83,MATCH(startovka!$A82,výpočty!$K$4:$K$83,0),4))</f>
        <v/>
      </c>
      <c r="F82" s="9" t="str">
        <f>IF(startovka!$B82="","",INDEX(výpočty!$B$4:$I$83,MATCH(startovka!$A82,výpočty!$K$4:$K$83,0),5))</f>
        <v/>
      </c>
      <c r="G82" s="119" t="str">
        <f>IF(startovka!$B82="","",INDEX(výpočty!$B$4:$I$83,MATCH(startovka!$A82,výpočty!$K$4:$K$83,0),6))</f>
        <v/>
      </c>
      <c r="H82" s="120" t="str">
        <f>IF(startovka!$B82="","",INDEX(výpočty!$B$4:$I$83,MATCH(startovka!$A82,výpočty!$K$4:$K$83,0),7))</f>
        <v/>
      </c>
    </row>
    <row r="83" spans="1:8" ht="19.5" customHeight="1" thickBot="1" x14ac:dyDescent="0.3">
      <c r="A83" s="122"/>
      <c r="B83" s="121"/>
      <c r="C83" s="10" t="str">
        <f>IF(startovka!$B82="","",INDEX(startovka!$B$4:$I$83,MATCH(startovka!$A82,výpočty!$K$4:$K$83,0)+1,2))</f>
        <v/>
      </c>
      <c r="D83" s="119"/>
      <c r="E83" s="31" t="str">
        <f>IF(startovka!$B82="","",INDEX(výpočty!$B$4:$I$83,MATCH(startovka!$A82,výpočty!$K$4:$K$83,0)+1,4))</f>
        <v/>
      </c>
      <c r="F83" s="32" t="str">
        <f>IF(startovka!$B82="","",INDEX(výpočty!$B$4:$I$83,MATCH(startovka!$A82,výpočty!$K$4:$K$83,0)+1,5))</f>
        <v/>
      </c>
      <c r="G83" s="119"/>
      <c r="H83" s="120"/>
    </row>
  </sheetData>
  <sheetProtection sheet="1" objects="1" scenarios="1"/>
  <mergeCells count="207">
    <mergeCell ref="C1:D1"/>
    <mergeCell ref="E1:G1"/>
    <mergeCell ref="H1:H3"/>
    <mergeCell ref="D2:D3"/>
    <mergeCell ref="G2:G3"/>
    <mergeCell ref="A1:A3"/>
    <mergeCell ref="B1:B2"/>
    <mergeCell ref="H4:H5"/>
    <mergeCell ref="A6:A7"/>
    <mergeCell ref="B6:B7"/>
    <mergeCell ref="D6:D7"/>
    <mergeCell ref="G6:G7"/>
    <mergeCell ref="H6:H7"/>
    <mergeCell ref="A28:A29"/>
    <mergeCell ref="A30:A31"/>
    <mergeCell ref="A32:A33"/>
    <mergeCell ref="D4:D5"/>
    <mergeCell ref="G4:G5"/>
    <mergeCell ref="B22:B23"/>
    <mergeCell ref="B24:B25"/>
    <mergeCell ref="B26:B27"/>
    <mergeCell ref="B28:B29"/>
    <mergeCell ref="A16:A17"/>
    <mergeCell ref="A18:A19"/>
    <mergeCell ref="A20:A21"/>
    <mergeCell ref="A22:A23"/>
    <mergeCell ref="A24:A25"/>
    <mergeCell ref="A26:A27"/>
    <mergeCell ref="A4:A5"/>
    <mergeCell ref="B4:B5"/>
    <mergeCell ref="A8:A9"/>
    <mergeCell ref="B8:B9"/>
    <mergeCell ref="B10:B11"/>
    <mergeCell ref="B12:B13"/>
    <mergeCell ref="B14:B15"/>
    <mergeCell ref="B16:B17"/>
    <mergeCell ref="B18:B19"/>
    <mergeCell ref="B20:B21"/>
    <mergeCell ref="A36:A37"/>
    <mergeCell ref="A38:A39"/>
    <mergeCell ref="A34:A35"/>
    <mergeCell ref="A10:A11"/>
    <mergeCell ref="A12:A13"/>
    <mergeCell ref="A14:A15"/>
    <mergeCell ref="A72:A73"/>
    <mergeCell ref="A74:A75"/>
    <mergeCell ref="A56:A57"/>
    <mergeCell ref="A58:A59"/>
    <mergeCell ref="A60:A61"/>
    <mergeCell ref="B42:B43"/>
    <mergeCell ref="B32:B33"/>
    <mergeCell ref="B34:B35"/>
    <mergeCell ref="B36:B37"/>
    <mergeCell ref="B38:B39"/>
    <mergeCell ref="B40:B41"/>
    <mergeCell ref="B30:B31"/>
    <mergeCell ref="A40:A41"/>
    <mergeCell ref="B66:B67"/>
    <mergeCell ref="B68:B69"/>
    <mergeCell ref="B70:B71"/>
    <mergeCell ref="B72:B73"/>
    <mergeCell ref="A78:A79"/>
    <mergeCell ref="A80:A81"/>
    <mergeCell ref="A82:A83"/>
    <mergeCell ref="A42:A43"/>
    <mergeCell ref="A44:A45"/>
    <mergeCell ref="A76:A77"/>
    <mergeCell ref="A62:A63"/>
    <mergeCell ref="A64:A65"/>
    <mergeCell ref="A46:A47"/>
    <mergeCell ref="A48:A49"/>
    <mergeCell ref="A50:A51"/>
    <mergeCell ref="A52:A53"/>
    <mergeCell ref="A54:A55"/>
    <mergeCell ref="A66:A67"/>
    <mergeCell ref="A68:A69"/>
    <mergeCell ref="A70:A71"/>
    <mergeCell ref="B74:B75"/>
    <mergeCell ref="B76:B77"/>
    <mergeCell ref="B44:B45"/>
    <mergeCell ref="B46:B47"/>
    <mergeCell ref="B48:B49"/>
    <mergeCell ref="B50:B51"/>
    <mergeCell ref="B82:B83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B52:B53"/>
    <mergeCell ref="B54:B55"/>
    <mergeCell ref="B56:B57"/>
    <mergeCell ref="B58:B59"/>
    <mergeCell ref="B60:B61"/>
    <mergeCell ref="D38:D39"/>
    <mergeCell ref="D40:D41"/>
    <mergeCell ref="D42:D43"/>
    <mergeCell ref="D44:D45"/>
    <mergeCell ref="D46:D47"/>
    <mergeCell ref="B78:B79"/>
    <mergeCell ref="B80:B81"/>
    <mergeCell ref="B62:B63"/>
    <mergeCell ref="B64:B65"/>
    <mergeCell ref="G8:G9"/>
    <mergeCell ref="H8:H9"/>
    <mergeCell ref="G10:G11"/>
    <mergeCell ref="H10:H11"/>
    <mergeCell ref="G12:G13"/>
    <mergeCell ref="H12:H13"/>
    <mergeCell ref="G14:G15"/>
    <mergeCell ref="D48:D49"/>
    <mergeCell ref="D50:D51"/>
    <mergeCell ref="H20:H21"/>
    <mergeCell ref="G22:G23"/>
    <mergeCell ref="H22:H23"/>
    <mergeCell ref="G24:G25"/>
    <mergeCell ref="H24:H25"/>
    <mergeCell ref="D26:D27"/>
    <mergeCell ref="D28:D29"/>
    <mergeCell ref="D30:D31"/>
    <mergeCell ref="D32:D33"/>
    <mergeCell ref="D34:D35"/>
    <mergeCell ref="D36:D37"/>
    <mergeCell ref="H14:H15"/>
    <mergeCell ref="G16:G17"/>
    <mergeCell ref="H16:H17"/>
    <mergeCell ref="G18:G19"/>
    <mergeCell ref="H18:H19"/>
    <mergeCell ref="G20:G21"/>
    <mergeCell ref="D78:D79"/>
    <mergeCell ref="G48:G49"/>
    <mergeCell ref="H48:H49"/>
    <mergeCell ref="G26:G27"/>
    <mergeCell ref="H26:H27"/>
    <mergeCell ref="G28:G29"/>
    <mergeCell ref="H28:H29"/>
    <mergeCell ref="G30:G31"/>
    <mergeCell ref="H30:H31"/>
    <mergeCell ref="G32:G33"/>
    <mergeCell ref="H32:H33"/>
    <mergeCell ref="G34:G35"/>
    <mergeCell ref="H34:H35"/>
    <mergeCell ref="G36:G37"/>
    <mergeCell ref="H36:H37"/>
    <mergeCell ref="G38:G39"/>
    <mergeCell ref="D80:D81"/>
    <mergeCell ref="D82:D83"/>
    <mergeCell ref="D52:D53"/>
    <mergeCell ref="D54:D55"/>
    <mergeCell ref="D56:D57"/>
    <mergeCell ref="D74:D75"/>
    <mergeCell ref="D76:D77"/>
    <mergeCell ref="D58:D59"/>
    <mergeCell ref="D60:D61"/>
    <mergeCell ref="D62:D63"/>
    <mergeCell ref="D64:D65"/>
    <mergeCell ref="D66:D67"/>
    <mergeCell ref="D68:D69"/>
    <mergeCell ref="D70:D71"/>
    <mergeCell ref="D72:D73"/>
    <mergeCell ref="H38:H39"/>
    <mergeCell ref="G40:G41"/>
    <mergeCell ref="H40:H41"/>
    <mergeCell ref="G42:G43"/>
    <mergeCell ref="H42:H43"/>
    <mergeCell ref="G44:G45"/>
    <mergeCell ref="H44:H45"/>
    <mergeCell ref="G46:G47"/>
    <mergeCell ref="H46:H47"/>
    <mergeCell ref="G72:G73"/>
    <mergeCell ref="H72:H73"/>
    <mergeCell ref="G50:G51"/>
    <mergeCell ref="H50:H51"/>
    <mergeCell ref="G52:G53"/>
    <mergeCell ref="H52:H53"/>
    <mergeCell ref="G54:G55"/>
    <mergeCell ref="H54:H55"/>
    <mergeCell ref="G56:G57"/>
    <mergeCell ref="H56:H57"/>
    <mergeCell ref="G58:G59"/>
    <mergeCell ref="H58:H59"/>
    <mergeCell ref="G60:G61"/>
    <mergeCell ref="H60:H61"/>
    <mergeCell ref="G62:G63"/>
    <mergeCell ref="H62:H63"/>
    <mergeCell ref="G64:G65"/>
    <mergeCell ref="H64:H65"/>
    <mergeCell ref="G66:G67"/>
    <mergeCell ref="H66:H67"/>
    <mergeCell ref="G68:G69"/>
    <mergeCell ref="H68:H69"/>
    <mergeCell ref="G70:G71"/>
    <mergeCell ref="H70:H71"/>
    <mergeCell ref="G80:G81"/>
    <mergeCell ref="H80:H81"/>
    <mergeCell ref="G82:G83"/>
    <mergeCell ref="H82:H83"/>
    <mergeCell ref="G74:G75"/>
    <mergeCell ref="H74:H75"/>
    <mergeCell ref="G76:G77"/>
    <mergeCell ref="H76:H77"/>
    <mergeCell ref="G78:G79"/>
    <mergeCell ref="H78:H79"/>
  </mergeCells>
  <pageMargins left="0.62992125984251968" right="0.47244094488188981" top="0.59055118110236227" bottom="0.27559055118110237" header="0.31496062992125984" footer="0.31496062992125984"/>
  <pageSetup paperSize="9" scale="90" orientation="portrait" horizontalDpi="4294967293" verticalDpi="4294967293" r:id="rId1"/>
  <headerFooter>
    <oddHeader>&amp;C&amp;F-&amp;A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startovka</vt:lpstr>
      <vt:lpstr>PÚ</vt:lpstr>
      <vt:lpstr>dvojice </vt:lpstr>
      <vt:lpstr>výpočty</vt:lpstr>
      <vt:lpstr>výsledky</vt:lpstr>
      <vt:lpstr>'dvojice '!Názvy_tisku</vt:lpstr>
      <vt:lpstr>PÚ!Názvy_tisku</vt:lpstr>
      <vt:lpstr>startovka!Názvy_tisku</vt:lpstr>
      <vt:lpstr>výsledky!Názvy_tisku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Libor</cp:lastModifiedBy>
  <cp:lastPrinted>2021-09-11T08:40:41Z</cp:lastPrinted>
  <dcterms:created xsi:type="dcterms:W3CDTF">2017-02-26T14:26:40Z</dcterms:created>
  <dcterms:modified xsi:type="dcterms:W3CDTF">2021-09-11T08:41:15Z</dcterms:modified>
</cp:coreProperties>
</file>